
<file path=[Content_Types].xml><?xml version="1.0" encoding="utf-8"?>
<Types xmlns="http://schemas.openxmlformats.org/package/2006/content-types">
  <Default Extension="bin" ContentType="application/vnd.openxmlformats-officedocument.spreadsheetml.printerSettings"/>
  <Default Extension="png" ContentType="image/png"/>
  <Default Extension="jpeg" ContentType="image/jpe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SNS01FLS02.nis.local\HomefolderR\Gordana.Mijatov\Desktop\HSE upitnik\"/>
    </mc:Choice>
  </mc:AlternateContent>
  <bookViews>
    <workbookView xWindow="0" yWindow="0" windowWidth="20490" windowHeight="7020"/>
  </bookViews>
  <sheets>
    <sheet name="HSE Kvalifikacioni Upitnik" sheetId="1" r:id="rId1"/>
    <sheet name="Ocena HSE Kvalifik. upitnika" sheetId="7" r:id="rId2"/>
    <sheet name="Segmentacija nabavke SU " sheetId="8" r:id="rId3"/>
    <sheet name="Sheet5" sheetId="5" state="hidden" r:id="rId4"/>
    <sheet name="Sheet4" sheetId="4" state="hidden" r:id="rId5"/>
    <sheet name="Sheet2" sheetId="2" state="hidden" r:id="rId6"/>
    <sheet name="Sheet3" sheetId="3" state="hidden" r:id="rId7"/>
  </sheets>
  <externalReferences>
    <externalReference r:id="rId8"/>
  </externalReferences>
  <definedNames>
    <definedName name="_xlnm._FilterDatabase" localSheetId="0" hidden="1">'HSE Kvalifikacioni Upitnik'!$C$80:$E$110</definedName>
    <definedName name="_xlnm._FilterDatabase" localSheetId="2" hidden="1">'Segmentacija nabavke SU '!$E$4:$N$346</definedName>
    <definedName name="_xlnm.Print_Area" localSheetId="0">'HSE Kvalifikacioni Upitnik'!$B$1:$H$156</definedName>
    <definedName name="_xlnm.Print_Area" localSheetId="2">'Segmentacija nabavke SU '!$E$1:$L$358</definedName>
  </definedNames>
  <calcPr calcId="162913"/>
</workbook>
</file>

<file path=xl/calcChain.xml><?xml version="1.0" encoding="utf-8"?>
<calcChain xmlns="http://schemas.openxmlformats.org/spreadsheetml/2006/main">
  <c r="L358" i="8" l="1"/>
  <c r="L357" i="8"/>
  <c r="L356" i="8"/>
  <c r="L355" i="8"/>
  <c r="L354" i="8"/>
  <c r="L353" i="8"/>
  <c r="L352" i="8"/>
  <c r="L351" i="8"/>
  <c r="L350" i="8"/>
  <c r="L349" i="8"/>
  <c r="L348" i="8"/>
  <c r="L347" i="8"/>
  <c r="L346" i="8"/>
  <c r="L345" i="8"/>
  <c r="L344" i="8"/>
  <c r="L343" i="8"/>
  <c r="L342" i="8"/>
  <c r="L341" i="8"/>
  <c r="L340" i="8"/>
  <c r="L339" i="8"/>
  <c r="L338" i="8"/>
  <c r="L337" i="8"/>
  <c r="L336" i="8"/>
  <c r="L335" i="8"/>
  <c r="L334" i="8"/>
  <c r="L333" i="8"/>
  <c r="L332" i="8"/>
  <c r="L331" i="8"/>
  <c r="L330" i="8"/>
  <c r="L329" i="8"/>
  <c r="L328" i="8"/>
  <c r="L326" i="8"/>
  <c r="L325" i="8"/>
  <c r="L324" i="8"/>
  <c r="L323" i="8"/>
  <c r="L322" i="8"/>
  <c r="L321" i="8"/>
  <c r="L320" i="8"/>
  <c r="L319" i="8"/>
  <c r="L318" i="8"/>
  <c r="L317" i="8"/>
  <c r="L316" i="8"/>
  <c r="L315" i="8"/>
  <c r="L314" i="8"/>
  <c r="L313" i="8"/>
  <c r="L312" i="8"/>
  <c r="L311" i="8"/>
  <c r="L310" i="8"/>
  <c r="L309" i="8"/>
  <c r="L307" i="8"/>
  <c r="L306" i="8"/>
  <c r="L305" i="8"/>
  <c r="L304" i="8"/>
  <c r="L303" i="8"/>
  <c r="L302" i="8"/>
  <c r="L301" i="8"/>
  <c r="L299" i="8"/>
  <c r="L298" i="8"/>
  <c r="L297" i="8"/>
  <c r="L296" i="8"/>
  <c r="L295" i="8"/>
  <c r="L294" i="8"/>
  <c r="L293" i="8"/>
  <c r="L292" i="8"/>
  <c r="L291" i="8"/>
  <c r="L290" i="8"/>
  <c r="L289" i="8"/>
  <c r="L288" i="8"/>
  <c r="L287" i="8"/>
  <c r="L286" i="8"/>
  <c r="L285" i="8"/>
  <c r="L284" i="8"/>
  <c r="L283" i="8"/>
  <c r="L281" i="8"/>
  <c r="L280" i="8"/>
  <c r="L279" i="8"/>
  <c r="L278" i="8"/>
  <c r="L277" i="8"/>
  <c r="L276" i="8"/>
  <c r="L275" i="8"/>
  <c r="L273" i="8"/>
  <c r="L272" i="8"/>
  <c r="L271" i="8"/>
  <c r="L268" i="8"/>
  <c r="L267" i="8"/>
  <c r="L266" i="8"/>
  <c r="L264" i="8"/>
  <c r="L263" i="8"/>
  <c r="L261" i="8"/>
  <c r="L260" i="8"/>
  <c r="L259" i="8"/>
  <c r="L258" i="8"/>
  <c r="L257" i="8"/>
  <c r="L256" i="8"/>
  <c r="L254" i="8"/>
  <c r="L253" i="8"/>
  <c r="L252" i="8"/>
  <c r="L251" i="8"/>
  <c r="L250" i="8"/>
  <c r="L249" i="8"/>
  <c r="L248" i="8"/>
  <c r="L247" i="8"/>
  <c r="L246" i="8"/>
  <c r="L243" i="8"/>
  <c r="L242" i="8"/>
  <c r="L241" i="8"/>
  <c r="L240" i="8"/>
  <c r="L239" i="8"/>
  <c r="L238" i="8"/>
  <c r="L237" i="8"/>
  <c r="L236" i="8"/>
  <c r="L233" i="8"/>
  <c r="L232" i="8"/>
  <c r="L231" i="8"/>
  <c r="L230" i="8"/>
  <c r="L229" i="8"/>
  <c r="L228" i="8"/>
  <c r="L227" i="8"/>
  <c r="L226" i="8"/>
  <c r="L225" i="8"/>
  <c r="L224" i="8"/>
  <c r="L223" i="8"/>
  <c r="L222" i="8"/>
  <c r="L221" i="8"/>
  <c r="L220" i="8"/>
  <c r="L219" i="8"/>
  <c r="L218" i="8"/>
  <c r="L217" i="8"/>
  <c r="L216" i="8"/>
  <c r="L215" i="8"/>
  <c r="L214" i="8"/>
  <c r="L212" i="8"/>
  <c r="L211" i="8"/>
  <c r="L210" i="8"/>
  <c r="L209" i="8"/>
  <c r="L208" i="8"/>
  <c r="L206" i="8"/>
  <c r="L205" i="8"/>
  <c r="L203" i="8"/>
  <c r="L202" i="8"/>
  <c r="L201" i="8"/>
  <c r="L200" i="8"/>
  <c r="L199" i="8"/>
  <c r="L198" i="8"/>
  <c r="L195" i="8"/>
  <c r="L194" i="8"/>
  <c r="L193" i="8"/>
  <c r="L192" i="8"/>
  <c r="L191" i="8"/>
  <c r="L190" i="8"/>
  <c r="L189" i="8"/>
  <c r="L188" i="8"/>
  <c r="L187" i="8"/>
  <c r="L186" i="8"/>
  <c r="L185" i="8"/>
  <c r="L183" i="8"/>
  <c r="L182" i="8"/>
  <c r="L181" i="8"/>
  <c r="L180" i="8"/>
  <c r="L178" i="8"/>
  <c r="L177" i="8"/>
  <c r="L176" i="8"/>
  <c r="L175" i="8"/>
  <c r="L172" i="8"/>
  <c r="L171" i="8"/>
  <c r="L170" i="8"/>
  <c r="L169" i="8"/>
  <c r="L168" i="8"/>
  <c r="L167" i="8"/>
  <c r="L166" i="8"/>
  <c r="L165" i="8"/>
  <c r="L164" i="8"/>
  <c r="L163" i="8"/>
  <c r="L161" i="8"/>
  <c r="L160" i="8"/>
  <c r="L159" i="8"/>
  <c r="L158" i="8"/>
  <c r="L157" i="8"/>
  <c r="L156" i="8"/>
  <c r="L155" i="8"/>
  <c r="L154" i="8"/>
  <c r="L153" i="8"/>
  <c r="L152" i="8"/>
  <c r="L151" i="8"/>
  <c r="L150" i="8"/>
  <c r="L149" i="8"/>
  <c r="L148" i="8"/>
  <c r="L147" i="8"/>
  <c r="L146" i="8"/>
  <c r="L145" i="8"/>
  <c r="L144" i="8"/>
  <c r="L143" i="8"/>
  <c r="L141" i="8"/>
  <c r="L140" i="8"/>
  <c r="L139" i="8"/>
  <c r="L138" i="8"/>
  <c r="L137" i="8"/>
  <c r="L135" i="8"/>
  <c r="L134" i="8"/>
  <c r="L133" i="8"/>
  <c r="L131" i="8"/>
  <c r="L130" i="8"/>
  <c r="L129" i="8"/>
  <c r="L127" i="8"/>
  <c r="L126" i="8"/>
  <c r="L125" i="8"/>
  <c r="L124" i="8"/>
  <c r="L122" i="8"/>
  <c r="L121" i="8"/>
  <c r="L120" i="8"/>
  <c r="L119" i="8"/>
  <c r="L118" i="8"/>
  <c r="L116" i="8"/>
  <c r="L115" i="8"/>
  <c r="L114" i="8"/>
  <c r="L113" i="8"/>
  <c r="L112" i="8"/>
  <c r="L111" i="8"/>
  <c r="L110" i="8"/>
  <c r="L109" i="8"/>
  <c r="L107" i="8"/>
  <c r="L106" i="8"/>
  <c r="L105" i="8"/>
  <c r="L104" i="8"/>
  <c r="L103" i="8"/>
  <c r="L102" i="8"/>
  <c r="L101" i="8"/>
  <c r="L99" i="8"/>
  <c r="L98" i="8"/>
  <c r="L97" i="8"/>
  <c r="L96" i="8"/>
  <c r="L95" i="8"/>
  <c r="L94" i="8"/>
  <c r="L93" i="8"/>
  <c r="L92" i="8"/>
  <c r="L91" i="8"/>
  <c r="L90" i="8"/>
  <c r="L89" i="8"/>
  <c r="L88" i="8"/>
  <c r="L87" i="8"/>
  <c r="L86" i="8"/>
  <c r="L85" i="8"/>
  <c r="L84" i="8"/>
  <c r="L81" i="8"/>
  <c r="L80" i="8"/>
  <c r="L79" i="8"/>
  <c r="L78" i="8"/>
  <c r="L77" i="8"/>
  <c r="L76" i="8"/>
  <c r="L75" i="8"/>
  <c r="L74" i="8"/>
  <c r="L73" i="8"/>
  <c r="L72" i="8"/>
  <c r="L71" i="8"/>
  <c r="L70" i="8"/>
  <c r="L69" i="8"/>
  <c r="L68" i="8"/>
  <c r="L67" i="8"/>
  <c r="L66" i="8"/>
  <c r="L65" i="8"/>
  <c r="L63" i="8"/>
  <c r="L62" i="8"/>
  <c r="L61" i="8"/>
  <c r="L60" i="8"/>
  <c r="L59" i="8"/>
  <c r="L58" i="8"/>
  <c r="L57" i="8"/>
  <c r="L56" i="8"/>
  <c r="L55" i="8"/>
  <c r="L54" i="8"/>
  <c r="L53" i="8"/>
  <c r="L52" i="8"/>
  <c r="L51" i="8"/>
  <c r="L50" i="8"/>
  <c r="L49" i="8"/>
  <c r="L47" i="8"/>
  <c r="L46" i="8"/>
  <c r="L45" i="8"/>
  <c r="L44" i="8"/>
  <c r="L43" i="8"/>
  <c r="L42" i="8"/>
  <c r="L41" i="8"/>
  <c r="L40" i="8"/>
  <c r="L39" i="8"/>
  <c r="L38" i="8"/>
  <c r="L37" i="8"/>
  <c r="L36" i="8"/>
  <c r="L35" i="8"/>
  <c r="L34" i="8"/>
  <c r="L33" i="8"/>
  <c r="L32" i="8"/>
  <c r="L31" i="8"/>
  <c r="L30" i="8"/>
  <c r="L29" i="8"/>
  <c r="L28" i="8"/>
  <c r="L27" i="8"/>
  <c r="L26" i="8"/>
  <c r="L25" i="8"/>
  <c r="L23" i="8"/>
  <c r="L22" i="8"/>
  <c r="L21" i="8"/>
  <c r="L20" i="8"/>
  <c r="L18" i="8"/>
  <c r="L17" i="8"/>
  <c r="L16" i="8"/>
  <c r="L15" i="8"/>
  <c r="L14" i="8"/>
  <c r="L12" i="8"/>
  <c r="L11" i="8"/>
  <c r="L10" i="8"/>
  <c r="L9" i="8"/>
  <c r="L8" i="8"/>
  <c r="L7" i="8"/>
  <c r="A25" i="7" l="1"/>
  <c r="A26" i="7"/>
  <c r="A27" i="7"/>
  <c r="A28" i="7"/>
  <c r="A29" i="7"/>
  <c r="A30" i="7"/>
  <c r="A31" i="7"/>
  <c r="A32" i="7"/>
  <c r="A33" i="7"/>
  <c r="A24" i="7"/>
  <c r="I34" i="7"/>
  <c r="G27" i="1" l="1"/>
  <c r="K25" i="7" s="1"/>
  <c r="G28" i="1"/>
  <c r="K26" i="7" s="1"/>
  <c r="G29" i="1"/>
  <c r="K27" i="7" s="1"/>
  <c r="G30" i="1"/>
  <c r="K28" i="7" s="1"/>
  <c r="G31" i="1"/>
  <c r="K29" i="7" s="1"/>
  <c r="G32" i="1"/>
  <c r="K30" i="7" s="1"/>
  <c r="G33" i="1"/>
  <c r="K31" i="7" s="1"/>
  <c r="G34" i="1"/>
  <c r="K32" i="7" s="1"/>
  <c r="G35" i="1"/>
  <c r="K33" i="7" s="1"/>
  <c r="D27" i="1"/>
  <c r="B25" i="7" s="1"/>
  <c r="D28" i="1"/>
  <c r="B26" i="7" s="1"/>
  <c r="D29" i="1"/>
  <c r="B27" i="7" s="1"/>
  <c r="D30" i="1"/>
  <c r="B28" i="7" s="1"/>
  <c r="D31" i="1"/>
  <c r="B29" i="7" s="1"/>
  <c r="D32" i="1"/>
  <c r="B30" i="7" s="1"/>
  <c r="D33" i="1"/>
  <c r="D34" i="1"/>
  <c r="B32" i="7" s="1"/>
  <c r="D35" i="1"/>
  <c r="G26" i="1"/>
  <c r="K24" i="7" s="1"/>
  <c r="D26" i="1"/>
  <c r="B24" i="7" s="1"/>
  <c r="B31" i="7" l="1"/>
  <c r="B33" i="7"/>
  <c r="N345" i="8"/>
  <c r="N344" i="8"/>
  <c r="N343" i="8"/>
  <c r="N342" i="8"/>
  <c r="N341" i="8"/>
  <c r="N340" i="8"/>
  <c r="N339" i="8"/>
  <c r="N338" i="8"/>
  <c r="N337" i="8"/>
  <c r="N336" i="8"/>
  <c r="N335" i="8"/>
  <c r="N334" i="8"/>
  <c r="N333" i="8"/>
  <c r="N332" i="8"/>
  <c r="N331" i="8"/>
  <c r="N330" i="8"/>
  <c r="N329" i="8"/>
  <c r="N328" i="8"/>
  <c r="N327" i="8"/>
  <c r="N326" i="8"/>
  <c r="N325" i="8"/>
  <c r="N324" i="8"/>
  <c r="N323" i="8"/>
  <c r="N322" i="8"/>
  <c r="N321" i="8"/>
  <c r="N320" i="8"/>
  <c r="N319" i="8"/>
  <c r="N318" i="8"/>
  <c r="N317" i="8"/>
  <c r="N316" i="8"/>
  <c r="N315" i="8"/>
  <c r="N314" i="8"/>
  <c r="N313" i="8"/>
  <c r="N312" i="8"/>
  <c r="N311" i="8"/>
  <c r="N310" i="8"/>
  <c r="N309" i="8"/>
  <c r="N308" i="8"/>
  <c r="N307" i="8"/>
  <c r="N306" i="8"/>
  <c r="N305" i="8"/>
  <c r="N304" i="8"/>
  <c r="N303" i="8"/>
  <c r="N302" i="8"/>
  <c r="N301" i="8"/>
  <c r="N299" i="8"/>
  <c r="N298" i="8"/>
  <c r="N297" i="8"/>
  <c r="N296" i="8"/>
  <c r="N295" i="8"/>
  <c r="N294" i="8"/>
  <c r="N293" i="8"/>
  <c r="N292" i="8"/>
  <c r="N291" i="8"/>
  <c r="N290" i="8"/>
  <c r="N289" i="8"/>
  <c r="N288" i="8"/>
  <c r="N287" i="8"/>
  <c r="N286" i="8"/>
  <c r="N285" i="8"/>
  <c r="N284" i="8"/>
  <c r="N283" i="8"/>
  <c r="N282" i="8"/>
  <c r="N281" i="8"/>
  <c r="N280" i="8"/>
  <c r="N279" i="8"/>
  <c r="N278" i="8"/>
  <c r="N277" i="8"/>
  <c r="N276" i="8"/>
  <c r="N275" i="8"/>
  <c r="N274" i="8"/>
  <c r="N273" i="8"/>
  <c r="N272" i="8"/>
  <c r="N271" i="8"/>
  <c r="N270" i="8"/>
  <c r="N269" i="8"/>
  <c r="N268" i="8"/>
  <c r="N267" i="8"/>
  <c r="N266" i="8"/>
  <c r="N265" i="8"/>
  <c r="N264" i="8"/>
  <c r="N263" i="8"/>
  <c r="N262" i="8"/>
  <c r="N261" i="8"/>
  <c r="N260" i="8"/>
  <c r="N259" i="8"/>
  <c r="N258" i="8"/>
  <c r="N256" i="8"/>
  <c r="N255" i="8"/>
  <c r="N254" i="8"/>
  <c r="N253" i="8"/>
  <c r="N252" i="8"/>
  <c r="N251" i="8"/>
  <c r="N250" i="8"/>
  <c r="N249" i="8"/>
  <c r="N248" i="8"/>
  <c r="N247" i="8"/>
  <c r="N245" i="8"/>
  <c r="N244" i="8"/>
  <c r="N243" i="8"/>
  <c r="N242" i="8"/>
  <c r="N241" i="8"/>
  <c r="N240" i="8"/>
  <c r="N239" i="8"/>
  <c r="N238" i="8"/>
  <c r="N237" i="8"/>
  <c r="N236" i="8"/>
  <c r="N235" i="8"/>
  <c r="N234" i="8"/>
  <c r="N233" i="8"/>
  <c r="N232" i="8"/>
  <c r="N231" i="8"/>
  <c r="N230" i="8"/>
  <c r="N229" i="8"/>
  <c r="N228" i="8"/>
  <c r="N227" i="8"/>
  <c r="N226" i="8"/>
  <c r="N225" i="8"/>
  <c r="N224" i="8"/>
  <c r="N223" i="8"/>
  <c r="N222" i="8"/>
  <c r="N221" i="8"/>
  <c r="N220" i="8"/>
  <c r="N219" i="8"/>
  <c r="N218" i="8"/>
  <c r="N217" i="8"/>
  <c r="N216" i="8"/>
  <c r="N215" i="8"/>
  <c r="N214" i="8"/>
  <c r="N213" i="8"/>
  <c r="N212" i="8"/>
  <c r="N211" i="8"/>
  <c r="N210" i="8"/>
  <c r="N209" i="8"/>
  <c r="N208" i="8"/>
  <c r="N207" i="8"/>
  <c r="N206" i="8"/>
  <c r="N205" i="8"/>
  <c r="N204" i="8"/>
  <c r="N203" i="8"/>
  <c r="N202" i="8"/>
  <c r="N201" i="8"/>
  <c r="N200" i="8"/>
  <c r="N199" i="8"/>
  <c r="N198" i="8"/>
  <c r="N197" i="8"/>
  <c r="N196" i="8"/>
  <c r="N195" i="8"/>
  <c r="N191" i="8"/>
  <c r="N190" i="8"/>
  <c r="N189" i="8"/>
  <c r="N188" i="8"/>
  <c r="N187" i="8"/>
  <c r="N186" i="8"/>
  <c r="N185" i="8"/>
  <c r="N184" i="8"/>
  <c r="N182" i="8"/>
  <c r="N181" i="8"/>
  <c r="N180" i="8"/>
  <c r="N179" i="8"/>
  <c r="N178" i="8"/>
  <c r="N177" i="8"/>
  <c r="N176" i="8"/>
  <c r="N175" i="8"/>
  <c r="N174" i="8"/>
  <c r="N173" i="8"/>
  <c r="N172" i="8"/>
  <c r="N171" i="8"/>
  <c r="N170" i="8"/>
  <c r="N169" i="8"/>
  <c r="N168" i="8"/>
  <c r="N167" i="8"/>
  <c r="N166" i="8"/>
  <c r="N165" i="8"/>
  <c r="N164" i="8"/>
  <c r="N163" i="8"/>
  <c r="N162" i="8"/>
  <c r="N161" i="8"/>
  <c r="N160" i="8"/>
  <c r="N159" i="8"/>
  <c r="N158" i="8"/>
  <c r="N157" i="8"/>
  <c r="N156" i="8"/>
  <c r="N155" i="8"/>
  <c r="N154" i="8"/>
  <c r="N153" i="8"/>
  <c r="N152" i="8"/>
  <c r="N151" i="8"/>
  <c r="N150" i="8"/>
  <c r="N149" i="8"/>
  <c r="N148" i="8"/>
  <c r="N147" i="8"/>
  <c r="N146" i="8"/>
  <c r="N145" i="8"/>
  <c r="N144" i="8"/>
  <c r="N143" i="8"/>
  <c r="N142" i="8"/>
  <c r="N141" i="8"/>
  <c r="N140" i="8"/>
  <c r="N139" i="8"/>
  <c r="N138" i="8"/>
  <c r="N137" i="8"/>
  <c r="N136" i="8"/>
  <c r="N135" i="8"/>
  <c r="N134" i="8"/>
  <c r="N133" i="8"/>
  <c r="N132" i="8"/>
  <c r="N131" i="8"/>
  <c r="N130" i="8"/>
  <c r="N129" i="8"/>
  <c r="N128" i="8"/>
  <c r="N127" i="8"/>
  <c r="N126" i="8"/>
  <c r="N125" i="8"/>
  <c r="N124" i="8"/>
  <c r="N123" i="8"/>
  <c r="N122" i="8"/>
  <c r="N121" i="8"/>
  <c r="N120" i="8"/>
  <c r="N119" i="8"/>
  <c r="N118" i="8"/>
  <c r="N117" i="8"/>
  <c r="N116" i="8"/>
  <c r="N115" i="8"/>
  <c r="N114" i="8"/>
  <c r="N113" i="8"/>
  <c r="N112" i="8"/>
  <c r="N111" i="8"/>
  <c r="N110" i="8"/>
  <c r="N109" i="8"/>
  <c r="N108" i="8"/>
  <c r="N107" i="8"/>
  <c r="N106" i="8"/>
  <c r="N105" i="8"/>
  <c r="N104" i="8"/>
  <c r="N103" i="8"/>
  <c r="N102" i="8"/>
  <c r="N101" i="8"/>
  <c r="N100" i="8"/>
  <c r="N99" i="8"/>
  <c r="N98" i="8"/>
  <c r="N97" i="8"/>
  <c r="N96" i="8"/>
  <c r="N95" i="8"/>
  <c r="N93" i="8"/>
  <c r="N92" i="8"/>
  <c r="N91" i="8"/>
  <c r="N90" i="8"/>
  <c r="N89" i="8"/>
  <c r="N88" i="8"/>
  <c r="N87" i="8"/>
  <c r="N86" i="8"/>
  <c r="N85" i="8"/>
  <c r="N84" i="8"/>
  <c r="N83" i="8"/>
  <c r="N82" i="8"/>
  <c r="N81" i="8"/>
  <c r="N80" i="8"/>
  <c r="N79" i="8"/>
  <c r="N78" i="8"/>
  <c r="N77" i="8"/>
  <c r="N76" i="8"/>
  <c r="N75" i="8"/>
  <c r="N74" i="8"/>
  <c r="N73" i="8"/>
  <c r="N72" i="8"/>
  <c r="N71" i="8"/>
  <c r="N70" i="8"/>
  <c r="N69" i="8"/>
  <c r="N68" i="8"/>
  <c r="N67" i="8"/>
  <c r="N66" i="8"/>
  <c r="N65" i="8"/>
  <c r="N64" i="8"/>
  <c r="N63" i="8"/>
  <c r="N62" i="8"/>
  <c r="N61" i="8"/>
  <c r="N60" i="8"/>
  <c r="N59" i="8"/>
  <c r="N58" i="8"/>
  <c r="N57" i="8"/>
  <c r="N56" i="8"/>
  <c r="N54" i="8"/>
  <c r="N53" i="8"/>
  <c r="N52" i="8"/>
  <c r="N51" i="8"/>
  <c r="N50" i="8"/>
  <c r="N49" i="8"/>
  <c r="N48" i="8"/>
  <c r="N46" i="8"/>
  <c r="N45" i="8"/>
  <c r="N44" i="8"/>
  <c r="N42" i="8"/>
  <c r="N41" i="8"/>
  <c r="N40" i="8"/>
  <c r="N39" i="8"/>
  <c r="N38" i="8"/>
  <c r="N37" i="8"/>
  <c r="N36" i="8"/>
  <c r="N35" i="8"/>
  <c r="N34" i="8"/>
  <c r="N33" i="8"/>
  <c r="N32" i="8"/>
  <c r="N31" i="8"/>
  <c r="N30" i="8"/>
  <c r="N29" i="8"/>
  <c r="N28" i="8"/>
  <c r="N27" i="8"/>
  <c r="N26" i="8"/>
  <c r="N25" i="8"/>
  <c r="N24" i="8"/>
  <c r="N23" i="8"/>
  <c r="N22" i="8"/>
  <c r="N21" i="8"/>
  <c r="N20" i="8"/>
  <c r="N19" i="8"/>
  <c r="N16" i="8"/>
  <c r="N15" i="8"/>
  <c r="N14" i="8"/>
  <c r="N13" i="8"/>
  <c r="N11" i="8"/>
  <c r="N10" i="8"/>
  <c r="N9" i="8"/>
  <c r="N8" i="8"/>
  <c r="N7" i="8"/>
  <c r="N6" i="8"/>
  <c r="N5" i="8"/>
  <c r="C44" i="7" l="1"/>
  <c r="D20" i="7" l="1"/>
  <c r="D19" i="7"/>
  <c r="D18" i="7"/>
  <c r="D17" i="7"/>
  <c r="D16" i="7"/>
  <c r="D15" i="7"/>
  <c r="D14" i="7"/>
  <c r="D13" i="7"/>
  <c r="D12" i="7"/>
  <c r="D11" i="7"/>
  <c r="D10" i="7"/>
  <c r="H97" i="1" l="1"/>
  <c r="H98" i="1"/>
  <c r="H99" i="1"/>
  <c r="C1" i="3"/>
  <c r="A1" i="3"/>
  <c r="E90" i="1" s="1"/>
  <c r="F74" i="1"/>
  <c r="I1" i="5" l="1"/>
  <c r="I2" i="5"/>
  <c r="I3" i="5" l="1"/>
  <c r="H106" i="1"/>
  <c r="H105" i="1"/>
  <c r="H104" i="1"/>
  <c r="H103" i="1"/>
  <c r="H93" i="1"/>
  <c r="H102" i="1"/>
  <c r="H101" i="1"/>
  <c r="H100" i="1"/>
  <c r="H94" i="1"/>
  <c r="H96" i="1"/>
  <c r="H95" i="1"/>
  <c r="E107" i="1" l="1"/>
  <c r="J92" i="1"/>
  <c r="J93" i="1"/>
  <c r="I8" i="2"/>
  <c r="D109" i="1" l="1"/>
  <c r="D108" i="1"/>
  <c r="F141" i="1" s="1"/>
  <c r="D107" i="1"/>
  <c r="F140" i="1" s="1"/>
  <c r="E140" i="1"/>
  <c r="F43" i="1"/>
  <c r="F142" i="1" l="1"/>
  <c r="D44" i="7"/>
  <c r="C40" i="7" s="1"/>
  <c r="D150" i="1"/>
  <c r="G145" i="1" l="1"/>
  <c r="B45" i="7"/>
  <c r="B43" i="7"/>
  <c r="C38" i="7"/>
  <c r="E75" i="1"/>
  <c r="E110" i="1" s="1"/>
  <c r="I1" i="4"/>
  <c r="N4" i="4" l="1"/>
  <c r="N2" i="4"/>
  <c r="G1" i="4"/>
  <c r="N1" i="4" l="1"/>
  <c r="G5" i="4"/>
  <c r="G4" i="4"/>
  <c r="F5" i="4"/>
  <c r="F4" i="4"/>
  <c r="F3" i="4"/>
  <c r="F2" i="4"/>
  <c r="F1" i="4"/>
  <c r="G3" i="4" l="1"/>
  <c r="G2" i="4"/>
  <c r="B1" i="3" l="1"/>
  <c r="I6" i="2" l="1"/>
  <c r="I7" i="2"/>
</calcChain>
</file>

<file path=xl/sharedStrings.xml><?xml version="1.0" encoding="utf-8"?>
<sst xmlns="http://schemas.openxmlformats.org/spreadsheetml/2006/main" count="2013" uniqueCount="1302">
  <si>
    <t>Оцена</t>
  </si>
  <si>
    <t>Да / Не</t>
  </si>
  <si>
    <t>1*</t>
  </si>
  <si>
    <t>Да ли ваша компанија има урађен Акто процени ризика на радном месту (за стране компаније: General Risk Assessment)?</t>
  </si>
  <si>
    <t>2*</t>
  </si>
  <si>
    <t>3*</t>
  </si>
  <si>
    <t>4*</t>
  </si>
  <si>
    <t>5*</t>
  </si>
  <si>
    <t>Да ли су извршене Пријаве у ПИО за све запослене у вашој компанији?</t>
  </si>
  <si>
    <t>Да ли је запосленима додељена на коришћење ЛЗО дефинисана Актом о процени ризика?</t>
  </si>
  <si>
    <t>Да ли имате јасно дефинисану HSE (БЗР) политику?</t>
  </si>
  <si>
    <t>Да ли у вашој компанији постоји јасно дефинисина Политика о коришћењу алкохола и осталих психоактивних супстанци)?</t>
  </si>
  <si>
    <t>Да ли имате дефинисане Оперативне процедуре и Упутства за безбедан рад?</t>
  </si>
  <si>
    <t>Да ли Ваша компанија има установљен систем за праћење здравственог стања запослених, у погледу идентификованих опасности и штетности којима могу да буду изложени?</t>
  </si>
  <si>
    <t>Да ли Ваша Компанија има именовано лице одговорно за управљање отпадом?</t>
  </si>
  <si>
    <t xml:space="preserve">Да ли Ваша Компанија има процедуре за управљање отпадом и опасним материјама/хемикалијама? </t>
  </si>
  <si>
    <t xml:space="preserve">Да ли су Ваши запослени који обављају послове са опасним отпадом или опасним материјама/хемикалијама обучени за рад са овим матeријама? </t>
  </si>
  <si>
    <t>Доставити:</t>
  </si>
  <si>
    <t>Да</t>
  </si>
  <si>
    <t>Не</t>
  </si>
  <si>
    <t>није квалификован</t>
  </si>
  <si>
    <t>Крупан догађај/колективна повреда</t>
  </si>
  <si>
    <t>Повреда са изгубљеним данима</t>
  </si>
  <si>
    <t>Смртни исход</t>
  </si>
  <si>
    <t>остало</t>
  </si>
  <si>
    <t>Нема акцидената</t>
  </si>
  <si>
    <t>Број акцидената/инцидената</t>
  </si>
  <si>
    <t>Низак ризик</t>
  </si>
  <si>
    <t>Умерен ризик</t>
  </si>
  <si>
    <t>Висок ризик</t>
  </si>
  <si>
    <t>извођач је квалификован</t>
  </si>
  <si>
    <t>(име, презиме -потпис)</t>
  </si>
  <si>
    <t xml:space="preserve">  Администратор базе                                            квалификованих Извођача</t>
  </si>
  <si>
    <t xml:space="preserve">Остало </t>
  </si>
  <si>
    <t>Крупан Догађај/колективна повреда</t>
  </si>
  <si>
    <t xml:space="preserve"> Укупан број повреда са боловањем </t>
  </si>
  <si>
    <t xml:space="preserve"> Укупан број радних сати</t>
  </si>
  <si>
    <t xml:space="preserve">Навести претходне уговоре са Друштвом према деловодном броју НИС а.д. Нови Сад (уколико их је било): </t>
  </si>
  <si>
    <t>2.Профил компаније Извођача</t>
  </si>
  <si>
    <t>Пуна Адреса:</t>
  </si>
  <si>
    <t>Пун назив компаније Извођача:</t>
  </si>
  <si>
    <t xml:space="preserve">Матични број: </t>
  </si>
  <si>
    <t>ПИБ</t>
  </si>
  <si>
    <t>Делатност:</t>
  </si>
  <si>
    <t>Позиција:</t>
  </si>
  <si>
    <t>Контакт особа:</t>
  </si>
  <si>
    <t>е-маил:</t>
  </si>
  <si>
    <t>Телефони:</t>
  </si>
  <si>
    <t>Шифра делатности:</t>
  </si>
  <si>
    <t xml:space="preserve">2.1. Врста послова коју обавља компанија – опис услуга: </t>
  </si>
  <si>
    <t>1.Подаци о Извођачу</t>
  </si>
  <si>
    <t>2.2. Детаљи о Организацији компаније</t>
  </si>
  <si>
    <t>Кључне позиције</t>
  </si>
  <si>
    <t>Податак о постојању / број запослених</t>
  </si>
  <si>
    <t xml:space="preserve">Менаџмент </t>
  </si>
  <si>
    <t>Линијски менаџери (руководиоци/супервизори)</t>
  </si>
  <si>
    <t xml:space="preserve">Запослени </t>
  </si>
  <si>
    <t>Укупан број запослених у компанији</t>
  </si>
  <si>
    <t>Ангажована трећа лица</t>
  </si>
  <si>
    <t>Систематизација радних места/извод из систематизације радних места – Опис посла</t>
  </si>
  <si>
    <t>Одлука о именовању Лица за обављање послова БЗР (фотокопија)</t>
  </si>
  <si>
    <t>Укупан број радних сати запослених (месечно/годишње)</t>
  </si>
  <si>
    <t>Извођачи који конкуришу за услуге</t>
  </si>
  <si>
    <t>Ниског нивоа ризика</t>
  </si>
  <si>
    <t>Обавезна достава</t>
  </si>
  <si>
    <t>Може али не мора</t>
  </si>
  <si>
    <t>Умереног нивоа ризика</t>
  </si>
  <si>
    <t>Високог нивоа ризика</t>
  </si>
  <si>
    <t>Документа захтевана табелом 1</t>
  </si>
  <si>
    <t xml:space="preserve">Као обавезан доказ доставити: </t>
  </si>
  <si>
    <t>Табела 1. За СВЕ Извођаче обавезна документација</t>
  </si>
  <si>
    <t>Закључак Акта о процени ризика( у даљем тексту Акт о П.Р.), страна на којој се види ко је власник Акта о П.Р, страна на којој се види ко је урадио Акт о П.Р, страна на којој се види када је урађен Акт о П.Р, односно последња ревизија документа</t>
  </si>
  <si>
    <t xml:space="preserve">Доставити М1 обрасце за запослене који ће бити ангажовани током Уговора (за стране компаније не треба) </t>
  </si>
  <si>
    <t>Доставити евиденцију о задуженој ЛЗО као и извод из Акта о процени ризика како би могла да се изврши контрола доказа</t>
  </si>
  <si>
    <t>Да ли у вашој компанији постоји усвојен Правилник о БЗР (HSE)?</t>
  </si>
  <si>
    <t>Да ли имате Програм обука запослених по радним местима (Матрица обука)?</t>
  </si>
  <si>
    <t>Да ли имате успостављен Систем управљања ризицима (систем ДЗР, непосредна процена ризика)?</t>
  </si>
  <si>
    <r>
      <t>Да ли имате Успостављен систем за управљање извођачима / подизвођачима (</t>
    </r>
    <r>
      <rPr>
        <b/>
        <u/>
        <sz val="9"/>
        <color theme="1"/>
        <rFont val="Arial"/>
        <family val="2"/>
        <charset val="238"/>
      </rPr>
      <t>ОБАВЕЗАН</t>
    </r>
    <r>
      <rPr>
        <sz val="9"/>
        <color theme="1"/>
        <rFont val="Arial"/>
        <family val="2"/>
        <charset val="238"/>
      </rPr>
      <t xml:space="preserve"> за Извођаче који у посао улазе са својим Извођачима)?</t>
    </r>
  </si>
  <si>
    <t>Да ли имате Успостављен систем праћења HSE (БЗР) перформанси (опсервације, надзорне посете..)?</t>
  </si>
  <si>
    <t>Да ли имате имплементиран OHSAS 18001?</t>
  </si>
  <si>
    <t>Да ли имате имплементиран ISO 14001?</t>
  </si>
  <si>
    <t>Ову процену користи Друштво (НИС а.д. Нови Сад), да утврди у којој мери Извођач испуњава критеријуме са становишта HSE*, за безбедно и  по животну средину прихватљиво понашање, у оквиру свог пословања. Упитник обухвата широк спектар питања која се односе на HSE, а на основу одговора Друштво ће проценити да ли ће се Извођач квалификовати и добити статус „Квалификован Извођач са аспекта HSE “. Захтеви законске регулативе БЗР, ЗЖС и ЗОП су обавезујући минимум.</t>
  </si>
  <si>
    <t>Програм обука запослених, односно Матрицу обука  по радним местима у смислу да се јасно види које су обуке потребне за конкретно радно место.</t>
  </si>
  <si>
    <t>Правилник о БЗР (HSE) или други документ који прописује на који начин је успостављен систем управљања безбедношћу и здрављем на раду као и Улоге и одговорности запослени.</t>
  </si>
  <si>
    <t>Доставити примерак HSE политике као и објашњење на који начин је иста представљена запосленима у вашој компанији</t>
  </si>
  <si>
    <t>Доставити Политику, Одлуку или други документ који одражава став ваше компаније у вези забране коришћења и рада под утицајем алкохола и других психоактивних супстанци</t>
  </si>
  <si>
    <t>Доставити правилник, процедуре, стандард који прописује на који начин се у вашој компанији управља високоризичним активностима</t>
  </si>
  <si>
    <t>Доставити списак оперативних процедура које прописују поступке приликомобављања рутинских активности,  списак упутстава за безбедан рад као и доказ да су запослени упознати са процедурама и упутствима који се односе на њих.</t>
  </si>
  <si>
    <t>Процедуру којом се управља радом запослених Извођача</t>
  </si>
  <si>
    <t>Пример записника о контроли запослених током обављања радних активности</t>
  </si>
  <si>
    <t>Процедуру којом се истражују HSE догађаји</t>
  </si>
  <si>
    <t>Анализу здравственог стања запослених за претходну годину</t>
  </si>
  <si>
    <t>Решење о Именовању одговорног лица</t>
  </si>
  <si>
    <t>Процедуре за управљање отпадом и опасним материјама/хемикалијама</t>
  </si>
  <si>
    <t xml:space="preserve">Доказе о обучености запослених који обављају послове са опасним отпадом или опасним материјама/хемикалијама </t>
  </si>
  <si>
    <t>HSE Признања/Достигнућа</t>
  </si>
  <si>
    <t>Навести основне податке о признању</t>
  </si>
  <si>
    <t>Признања</t>
  </si>
  <si>
    <t>Награде (Компанији)</t>
  </si>
  <si>
    <t>Награде (Запосленима)</t>
  </si>
  <si>
    <t>Лице одговорно за HSE</t>
  </si>
  <si>
    <t>Обезбедити доказе прилагањем одговарајућих елемената/докумената</t>
  </si>
  <si>
    <t xml:space="preserve">                                                          </t>
  </si>
  <si>
    <t xml:space="preserve"> Ова оцена Извођача је:</t>
  </si>
  <si>
    <t xml:space="preserve">2.3. HSE Признања и Достигнућа компаније </t>
  </si>
  <si>
    <t xml:space="preserve">Питања </t>
  </si>
  <si>
    <t>3. Остале битне информације</t>
  </si>
  <si>
    <t>Уколико поседујете било какве додатне информације, а које би могле да нам помогну у поступку процене Ваших способности да радите ефикасно са аспекта HSE, односно безбедно и еколошки прихватљиво, молимо Вас да их додатно приложите.</t>
  </si>
  <si>
    <t>Остало/Додатна документација</t>
  </si>
  <si>
    <t>Да/Не</t>
  </si>
  <si>
    <t xml:space="preserve">4. Безбедност и здравље на раду </t>
  </si>
  <si>
    <t>Када је донет Акт о процени ризика?</t>
  </si>
  <si>
    <t>Питања</t>
  </si>
  <si>
    <t>Датум (дд.мм.гггг)</t>
  </si>
  <si>
    <t>Када је урађена/планирана ревизија Акта о процени ризика?</t>
  </si>
  <si>
    <t>Име и презиме</t>
  </si>
  <si>
    <t>Овлашћено/именовано Лице за БЗР?</t>
  </si>
  <si>
    <t xml:space="preserve">Стручни испит: </t>
  </si>
  <si>
    <t xml:space="preserve">Стручни испит о практичној оспособљености за обављање послова БЗР </t>
  </si>
  <si>
    <t xml:space="preserve">Број уверења и датум издавања: </t>
  </si>
  <si>
    <t>Сви Извођачи, Подизвођачи и њихови запослени морају поштовати HSE захтеве НИС а.д. Нови Сад:</t>
  </si>
  <si>
    <t>Захтеве интерних стандарда НИС а.д. Нови Сад;</t>
  </si>
  <si>
    <t>Специфична правила и захтеве у вези посебних пројекта;</t>
  </si>
  <si>
    <t>Правила за безбедан рад на терену/локацији;</t>
  </si>
  <si>
    <t> Политика HSE;</t>
  </si>
  <si>
    <t xml:space="preserve"> Златна HSE правила,</t>
  </si>
  <si>
    <t>Као представник______________________________________________________________________________
(пун назив компаније као што је евидентирано у АПР решењу)</t>
  </si>
  <si>
    <t xml:space="preserve">Слажем се у име Извођача као и у име свих запослених код наших Подизвођача да ћемо поштовати захтеве/препоруке издате од стране НИС а.д. Нови Сад. Компанија НИС а.д Нови Сад не сноси одговорност за инциденте и акциденте настале током Активности Извођача/Подизвођача. </t>
  </si>
  <si>
    <t>Потписао у име Извођача:</t>
  </si>
  <si>
    <t>(име презиме-потпис)</t>
  </si>
  <si>
    <t>Пуно име и презиме Представника Извођача:</t>
  </si>
  <si>
    <t>1.Администратор базе квалификованих Извођача</t>
  </si>
  <si>
    <t>3. Лицу за HSE</t>
  </si>
  <si>
    <t>Обезбедити доказе прилагањем одговарајућих образаца евиденција БЗР (Образац 3 или Образац 4)</t>
  </si>
  <si>
    <t xml:space="preserve">Подаци о повредама </t>
  </si>
  <si>
    <t xml:space="preserve">Датум:  </t>
  </si>
  <si>
    <t xml:space="preserve">Напомена: Извођач попуњава бела поља, док рачунар сам рачуна плава и сива поља. </t>
  </si>
  <si>
    <t>Eлиминациони критеријуми (min/max 50)</t>
  </si>
  <si>
    <t xml:space="preserve">Неопходно је доставити све доказе. </t>
  </si>
  <si>
    <t xml:space="preserve">Укупан број бодова </t>
  </si>
  <si>
    <t>Извођач је квалификован за низак ризик</t>
  </si>
  <si>
    <t>Извођач је квалификован за низак и умерен ризик</t>
  </si>
  <si>
    <t>Извођач је квалификован за висок ризик</t>
  </si>
  <si>
    <t>Извођач није квалификован</t>
  </si>
  <si>
    <t>није квалификован за умерен ниво ризика</t>
  </si>
  <si>
    <t>Укупан број бодова на основу LTIF-а</t>
  </si>
  <si>
    <t>Извођач је квалификован за послове у вези животне средине</t>
  </si>
  <si>
    <t>Извођач је квалификован за низак ниво ризика</t>
  </si>
  <si>
    <t>Документа захтевана табелом 2-означена зеленом бојом</t>
  </si>
  <si>
    <t>Извођач је квалификован  за обављање активности из области животне средине</t>
  </si>
  <si>
    <t>Низак ниво</t>
  </si>
  <si>
    <t>Умерен ниво</t>
  </si>
  <si>
    <t>Висок ниво</t>
  </si>
  <si>
    <t>Извођач је квалификован за активности умереног нивоа ризика</t>
  </si>
  <si>
    <t>Извођач је квалификован за активности високог ризика</t>
  </si>
  <si>
    <t>Уколико је извођач квалификован за висок ниво ризика аутоматски је квалификован за активности умереног и ниског ризика.</t>
  </si>
  <si>
    <t>Уколико је извођач квалификован за умерен ниво ризика аутоматски је квалификован за активности ниског ризика.</t>
  </si>
  <si>
    <t>Извођач није квалификован за послове из области животне средине</t>
  </si>
  <si>
    <t xml:space="preserve">Да би извођач био квалификован за обављање активности за које је процењен умерен ниво ризика мора да достави доказе означене тамно зеленом бојом - четири доказа ( од 6. до 9. питања); 
Да би извођач био квалификован за обављање активности за које је процењен висок ниво ризика мора да достави доказе означене светло зеленом бојом - три доказа (од 9. до 12. питања).
Уколико је Извођач квалификован за послове умереног нивоа ризика то имплицира да извођач може да обавља послове ниског и умереног нивоа. Иста аналогија се примењује за Извођаче који су квалификовани за послове високог нивоа ризика (могу да обављају послове умереног/ниског ризика). </t>
  </si>
  <si>
    <t>Табела 2. За Извођаче умереног и високог ризика</t>
  </si>
  <si>
    <t>LTIF</t>
  </si>
  <si>
    <t>6*</t>
  </si>
  <si>
    <t>7*</t>
  </si>
  <si>
    <t>8*</t>
  </si>
  <si>
    <t>9*</t>
  </si>
  <si>
    <t>Ниво ризика за који се квалификује</t>
  </si>
  <si>
    <t>Укупан број бодова:</t>
  </si>
  <si>
    <t>Статус:</t>
  </si>
  <si>
    <t>Датум квалификације:</t>
  </si>
  <si>
    <t xml:space="preserve">Рок важења квалификације: </t>
  </si>
  <si>
    <t>Оцена HSE Квалификационог Упитника за област заштите животне средине бр._______</t>
  </si>
  <si>
    <t>Статус</t>
  </si>
  <si>
    <r>
      <t xml:space="preserve">
</t>
    </r>
    <r>
      <rPr>
        <b/>
        <sz val="10"/>
        <color theme="1"/>
        <rFont val="Arial"/>
        <family val="2"/>
        <charset val="238"/>
      </rPr>
      <t>Напомена</t>
    </r>
    <r>
      <rPr>
        <sz val="10"/>
        <color theme="1"/>
        <rFont val="Arial"/>
        <family val="2"/>
        <charset val="238"/>
      </rPr>
      <t>: 
Потребно је да изаберете ниво ризика за који се квалификујете кликом на падајући мени, најнижи ниво ризика за који можете да се квалификујете је низак ризик. 
HSE* - опште прихваћена скраћеница од енглеских речи „Health, Safety, Environment“, у нашем језику здравље, сигурност (безбедност), животна средина. Синоним за послове HSE у организационим целинама Друштву гласи ИЕБ, ЗНР и З.</t>
    </r>
  </si>
  <si>
    <t xml:space="preserve">Да ли сте икада били НЅЕ квалификовани у НИС а.д. Нови Сад? </t>
  </si>
  <si>
    <t xml:space="preserve">Да ли се пријављујете за актуелну набавку, набавку која је у току? </t>
  </si>
  <si>
    <t>Да ли водите Евиденције прописане Правилником о евиденцијама у области БЗР ?Да ли имате Евиденцију обука из ЗОП? Да ли водите Евиденцију запослених оспособљених за пружање Прве помоћи??</t>
  </si>
  <si>
    <t>Да ли имате Програм обука за запослене?</t>
  </si>
  <si>
    <t>СВЕ евиденције прописане Правилником, уредно потписане од стране одговорног лица у Вашој компанији (за стране компаније не треба).
Доставити евиденцију о извршеној обавезној обуци запослених из области Заштите од пожара; Доставити евиденцију о извршеној обавезној обуци запосленихиз области Прве помоћи  (за сво надзорно особље + 2% запослених)</t>
  </si>
  <si>
    <t>Да ли је спроведен Аудит Извођача који се квалификује ?</t>
  </si>
  <si>
    <t>чшч</t>
  </si>
  <si>
    <t xml:space="preserve">
Услуге
</t>
  </si>
  <si>
    <t>Services</t>
  </si>
  <si>
    <t>Код
таксономије
Taxonomy Code</t>
  </si>
  <si>
    <t>Опис таксономије</t>
  </si>
  <si>
    <t>Taxonomy Description</t>
  </si>
  <si>
    <t>Озбиљност последице</t>
  </si>
  <si>
    <t>Вероватноћа</t>
  </si>
  <si>
    <t>Ниво ризика
Risk Level</t>
  </si>
  <si>
    <t xml:space="preserve">Ниво ризика </t>
  </si>
  <si>
    <t>Производне услуге</t>
  </si>
  <si>
    <t>Production Services</t>
  </si>
  <si>
    <t>ПРОИЗВОДНЕ УСЛУГЕ</t>
  </si>
  <si>
    <t>PRODUCTION SERVICES</t>
  </si>
  <si>
    <t>Сеизмичка истраживања</t>
  </si>
  <si>
    <t>Seismic exploration services</t>
  </si>
  <si>
    <t>Услуге сеизмичких истраживања</t>
  </si>
  <si>
    <t xml:space="preserve">Сеизмичко испитивање 2Д </t>
  </si>
  <si>
    <t xml:space="preserve">2D seismic survey </t>
  </si>
  <si>
    <t>Сеизмичко испитивање 2Д</t>
  </si>
  <si>
    <t>2D seismic survey</t>
  </si>
  <si>
    <t xml:space="preserve">Умерен </t>
  </si>
  <si>
    <t>Сеизмичко испитивање 3Д</t>
  </si>
  <si>
    <t>3D seismic survey</t>
  </si>
  <si>
    <t>Обрада и интерпретација података сеизмичких истраживања</t>
  </si>
  <si>
    <t>Processing and interpretation of seismic data</t>
  </si>
  <si>
    <t>Обрада и интерпрет.подат.сеизм.истраж.</t>
  </si>
  <si>
    <t xml:space="preserve">Низак </t>
  </si>
  <si>
    <t>Супервизија теренских сеизмичких испитивања</t>
  </si>
  <si>
    <t>Service of supervision of field seismic survey</t>
  </si>
  <si>
    <t>Услуга супервизије терен.сеиз.испитивањ</t>
  </si>
  <si>
    <t>Сеизмичка истраживања - остало</t>
  </si>
  <si>
    <t>Остале услуге-сеизмичка истраживања</t>
  </si>
  <si>
    <t>Рентирање сеизмичке опреме</t>
  </si>
  <si>
    <t xml:space="preserve">Lease of seismic equipment  </t>
  </si>
  <si>
    <t xml:space="preserve">Lease of seismic equipment </t>
  </si>
  <si>
    <t xml:space="preserve">Бушење </t>
  </si>
  <si>
    <t xml:space="preserve">Drilling </t>
  </si>
  <si>
    <t>Бушење</t>
  </si>
  <si>
    <t>Drilling</t>
  </si>
  <si>
    <t>Пројектноистраживачки радови приликом бушења или реконструкције бушотина</t>
  </si>
  <si>
    <t>Design and survey works for drilling or well reconstruction</t>
  </si>
  <si>
    <t>Пројек.истраз.радови прил.буш/рекон.буш.</t>
  </si>
  <si>
    <t>Design and survey works for drilling/well reconstruction</t>
  </si>
  <si>
    <t xml:space="preserve">Бушење бушотина "кључ у руке" </t>
  </si>
  <si>
    <t xml:space="preserve">Turnkey drilling </t>
  </si>
  <si>
    <t>Бушење бушотина кључ у руке</t>
  </si>
  <si>
    <t>Turnkey drilling</t>
  </si>
  <si>
    <t>Висок</t>
  </si>
  <si>
    <t xml:space="preserve">Бушење бушотина по дневној стопи </t>
  </si>
  <si>
    <t xml:space="preserve">Day rate drilling </t>
  </si>
  <si>
    <t>Бушење бушотина по дневној стопи</t>
  </si>
  <si>
    <t>Day rate drilling</t>
  </si>
  <si>
    <t>Дириговано бушење</t>
  </si>
  <si>
    <t>Directional drilling service</t>
  </si>
  <si>
    <t>Услуга диригованог бушења</t>
  </si>
  <si>
    <t>Гушење бушотина</t>
  </si>
  <si>
    <t>Бушење - остало</t>
  </si>
  <si>
    <t>Other services - drilling</t>
  </si>
  <si>
    <t>Остале услуге-бушење</t>
  </si>
  <si>
    <t>Ремонт бушотина</t>
  </si>
  <si>
    <t>Workover</t>
  </si>
  <si>
    <t>Текући ремонт и освајање бушотина</t>
  </si>
  <si>
    <t>Well servicing and well development</t>
  </si>
  <si>
    <t>Капитални ремонт и освајање бушотина</t>
  </si>
  <si>
    <t>Major workover and well development</t>
  </si>
  <si>
    <t>Ремонт бушотина - остало</t>
  </si>
  <si>
    <t>Other services - workover</t>
  </si>
  <si>
    <t>Остале услуге-ремонт бушотина</t>
  </si>
  <si>
    <t>Сервис приликом бушења, текућег и капиталног ремонта</t>
  </si>
  <si>
    <t>Services during drilling, well servicing and major workover</t>
  </si>
  <si>
    <t>Услуге сервиса приликом бушења, текућег и капиталног ремонта</t>
  </si>
  <si>
    <t>Хидраулично фрактурирање</t>
  </si>
  <si>
    <t>Hydraulic fracturing services</t>
  </si>
  <si>
    <t>Услуге хидрауличног фрактурирања</t>
  </si>
  <si>
    <t>Језгровање</t>
  </si>
  <si>
    <t>Coring services</t>
  </si>
  <si>
    <t>Услуге језгровања</t>
  </si>
  <si>
    <t>Лабораторијске анализе језгара</t>
  </si>
  <si>
    <t>Core laboratory analysis services</t>
  </si>
  <si>
    <t>Услуге лабораторијске анализе језгра</t>
  </si>
  <si>
    <t>Цементација</t>
  </si>
  <si>
    <t>Cementing services</t>
  </si>
  <si>
    <t>Услуге цементације</t>
  </si>
  <si>
    <t xml:space="preserve">Флуиди приликом бушења </t>
  </si>
  <si>
    <t xml:space="preserve">Drilling fluid services </t>
  </si>
  <si>
    <t>Услуге фулида приликом бушења</t>
  </si>
  <si>
    <t>Drilling fluid services</t>
  </si>
  <si>
    <t>Електро-каротажна мерења (CHL, OHL, LWD, MWD и сл.)</t>
  </si>
  <si>
    <t>Electric logging (CHL, OHL, LWD, MWD…)</t>
  </si>
  <si>
    <t>Услуге елекро-карот.мер.ЦХЛ, ОХЛ, ЛWД, МWД</t>
  </si>
  <si>
    <t>Геолошке лабораторије</t>
  </si>
  <si>
    <t>Mud logging unit services</t>
  </si>
  <si>
    <t>Услуга геолоске лабораторије</t>
  </si>
  <si>
    <t>Транспорт и збрињавање отпадног флуида</t>
  </si>
  <si>
    <t>Waste fluid transportation and disposal services</t>
  </si>
  <si>
    <t>Услуге транспорта и збрињ.отпад.флуида</t>
  </si>
  <si>
    <t>Савитљиви тубинг</t>
  </si>
  <si>
    <t>Coiled tubing services</t>
  </si>
  <si>
    <t>Услуге Савитљивог тубинга</t>
  </si>
  <si>
    <t>Ангаговање азотног постројења</t>
  </si>
  <si>
    <t>Nitrogen unit services</t>
  </si>
  <si>
    <t>Услуге Азотног постројења</t>
  </si>
  <si>
    <t>Киселинске обраде (хемијске обраде бушотина)</t>
  </si>
  <si>
    <t>Services of acid treatment (chemical treatment of well)</t>
  </si>
  <si>
    <t>Услуге Киселинске обраде/хем.обраде буш.</t>
  </si>
  <si>
    <t>Services of acid treatment/chemical treatment of well</t>
  </si>
  <si>
    <t>Хидродинамичка мерења</t>
  </si>
  <si>
    <t>Well testing services</t>
  </si>
  <si>
    <t>Услуге Хидро-динамичких мерења</t>
  </si>
  <si>
    <t>Casing runing and Tubing</t>
  </si>
  <si>
    <t xml:space="preserve">Casing and tubing running services </t>
  </si>
  <si>
    <t>Услуге Цасинг рунинг анд Тубинг</t>
  </si>
  <si>
    <t>Изнајмиљивање опреме</t>
  </si>
  <si>
    <t>Equipment lease services</t>
  </si>
  <si>
    <t>Услуге изнајмиљивања опреме</t>
  </si>
  <si>
    <t xml:space="preserve">Перфорације </t>
  </si>
  <si>
    <t xml:space="preserve">Perforation services </t>
  </si>
  <si>
    <t>Услуге перфорације</t>
  </si>
  <si>
    <t>Perforation services</t>
  </si>
  <si>
    <t>Packer servis</t>
  </si>
  <si>
    <t>Packer services</t>
  </si>
  <si>
    <t>Пацкер сервис</t>
  </si>
  <si>
    <t>Снабдевање техничком водом</t>
  </si>
  <si>
    <t>Technical water supply services</t>
  </si>
  <si>
    <t>Услуге снабдевања техничком водом</t>
  </si>
  <si>
    <t>Снабдевање погонским горивом</t>
  </si>
  <si>
    <t>Engine fuel supply services</t>
  </si>
  <si>
    <t>Услуге снабдевања погонским горивом</t>
  </si>
  <si>
    <t>Gravel pack операцијe</t>
  </si>
  <si>
    <t>Gravel pack operations services</t>
  </si>
  <si>
    <t>Услуге гравел пацк операција</t>
  </si>
  <si>
    <t>Сервис приликом бушења, текућег и капиталног ремонта - остало</t>
  </si>
  <si>
    <t>Other services while drilling, well servicing and major workover</t>
  </si>
  <si>
    <t>Остале услуге прил.буш./тек./капит.рем.</t>
  </si>
  <si>
    <t>Other services while drilling/well servicing/major workover</t>
  </si>
  <si>
    <t>Конзервација и ликвидације бушотина</t>
  </si>
  <si>
    <t>Well suspension and abandonment services</t>
  </si>
  <si>
    <t>Услуге конзервације и ликвид.бушотина</t>
  </si>
  <si>
    <t>Техничко-стручни надзор приликом бушења, гушења бушотина текућег и капиталног ремонта</t>
  </si>
  <si>
    <t>Тех.струч.надзор прил.буш.и.ремонта</t>
  </si>
  <si>
    <t>Engineering supervision while drilling and workover</t>
  </si>
  <si>
    <t>Консултантске услуге (геолошка истраживања и разрада лежишта)</t>
  </si>
  <si>
    <t>Consulting services (geological prospecting and reservoir engineering)</t>
  </si>
  <si>
    <t>Услуге изградње и реконструкције</t>
  </si>
  <si>
    <t>Construction</t>
  </si>
  <si>
    <t xml:space="preserve">ИЗГРАДЊА  </t>
  </si>
  <si>
    <t>Пројектовање (грађевинско, машинско, електро, инструментално, ППЗ и др.) без или са исходовањем  дозвола и сагласности</t>
  </si>
  <si>
    <t xml:space="preserve">Пројектноистраживачки радови </t>
  </si>
  <si>
    <t>Студије о изводљивости</t>
  </si>
  <si>
    <t>Preparation of Feasibility Studies</t>
  </si>
  <si>
    <t>Израда студија о изводљивости</t>
  </si>
  <si>
    <t>Општи грађевински радови (земљани радови, армирачки радови, бетонски радови, инсталатерски радови и др.)</t>
  </si>
  <si>
    <t>General construction works/earthworks, reinforcing works, concrete works, installation works</t>
  </si>
  <si>
    <t>Завршно-занатски радови у грађевинарству</t>
  </si>
  <si>
    <t>Finishing works in construction</t>
  </si>
  <si>
    <t>Столарски радови</t>
  </si>
  <si>
    <t>Изградња локација, приступних путева и платоа за бушаћа постројења</t>
  </si>
  <si>
    <t>Изградња локац./приступ.путева за буш.</t>
  </si>
  <si>
    <t>Construction of wellsite/wellsite access roads</t>
  </si>
  <si>
    <t>Путна инфраструктура</t>
  </si>
  <si>
    <t>Road infrastructure</t>
  </si>
  <si>
    <t>Изградња или реконструкција објеката (осим станица за снабдевање горивом)</t>
  </si>
  <si>
    <t>Construction, total and partial reconstruction of facilities (other than petrol stations)</t>
  </si>
  <si>
    <t>Изградња, Тот.Делим.Рекон.Објек./Осим станица за снабдевање горивом</t>
  </si>
  <si>
    <t>Construction, total and partial reconstruction of facilities/except PS</t>
  </si>
  <si>
    <t>ТНГ инсталације</t>
  </si>
  <si>
    <t>LPG installations</t>
  </si>
  <si>
    <t>Резервоари</t>
  </si>
  <si>
    <t>Tanks</t>
  </si>
  <si>
    <t>Сабирне станице</t>
  </si>
  <si>
    <t>Gathering stations</t>
  </si>
  <si>
    <t>Складишта</t>
  </si>
  <si>
    <t xml:space="preserve">Storage facilities </t>
  </si>
  <si>
    <t>Storage facilities</t>
  </si>
  <si>
    <t>Компресорске станице</t>
  </si>
  <si>
    <t>Compressor stations</t>
  </si>
  <si>
    <t>Production facilities</t>
  </si>
  <si>
    <t>Системи заштите од пожара</t>
  </si>
  <si>
    <t>Fire safety systems</t>
  </si>
  <si>
    <t>Изградња или реконструкција административних, пословних и туристичко-угоститељских објеката</t>
  </si>
  <si>
    <t>Construction, total and partial reconstruction of administrative and office buildings and tourist and hospitality facilities for social services</t>
  </si>
  <si>
    <t>Изград./рекон.админ.обј. за соц.сврхе</t>
  </si>
  <si>
    <t>Construction/reconstruction of administrative buildings for social purposes</t>
  </si>
  <si>
    <t>Изградња или реконструкција система комуникације и система техничке заштите</t>
  </si>
  <si>
    <t>Services of construction and reconstruction of communication and technical security systems</t>
  </si>
  <si>
    <t>Изград./рекон.сист.комун./сист.тех.заст.</t>
  </si>
  <si>
    <t>Construction/reconstruction of communication/technical security systems</t>
  </si>
  <si>
    <t>Изградња или реконструкција објекта у електроенергетском сектору</t>
  </si>
  <si>
    <t>Изград./рекон./обј.електро-енерг.сект.</t>
  </si>
  <si>
    <t>Construction/reconstruction/power facilities</t>
  </si>
  <si>
    <t>Изградња или реконструкција цевовода</t>
  </si>
  <si>
    <t>Изградња и реконструкција цевовода</t>
  </si>
  <si>
    <t>Изградња по принципу "кључ у руке" (пројектовање, испорука, уградња, пуштање у рад и др.)</t>
  </si>
  <si>
    <t>Усл.изг.кључ у руке</t>
  </si>
  <si>
    <t>Turnkey construction services</t>
  </si>
  <si>
    <t>Техничко-стручни надзор (грађевински, хидрограђевински, електро, машински, инструментални и др.)</t>
  </si>
  <si>
    <t>Services of engineering supervision in construction (water engineering, construction, electrical, mechanical, instrumentation, HSE,…)</t>
  </si>
  <si>
    <t>Услуге тех.струч.надзора изградње</t>
  </si>
  <si>
    <t xml:space="preserve">Services of engineering supervision for construction in construction </t>
  </si>
  <si>
    <t xml:space="preserve">Техничко-стручни надзор административних, пословних и туристичко-угоститељских објеката </t>
  </si>
  <si>
    <t xml:space="preserve">Services of engineering supervision for construction and reconstruction of administrative and office buildings and tourist and hospitality facilities </t>
  </si>
  <si>
    <t>Services of engineering supervision for construction for administrative facilities</t>
  </si>
  <si>
    <t>Акти о процени ризика, планови заштите од пожара и сл.</t>
  </si>
  <si>
    <t>Прет.истраз.рад/Акти о проц.риз/план.ЗОП</t>
  </si>
  <si>
    <t>Pre-project works/risk assessment documents/FS plans</t>
  </si>
  <si>
    <t>Исходовање документације за изградњу или реконструкцију објеката</t>
  </si>
  <si>
    <t xml:space="preserve">Services of permitting for statutory construction documents </t>
  </si>
  <si>
    <t>Исход.док.за изг.обј.према закон.актима</t>
  </si>
  <si>
    <t xml:space="preserve">Permitting for statutory construction documents </t>
  </si>
  <si>
    <t>Tехничка контрола пројеката, контрола квалитета, технички преглед, пројекти изведених објекта (грађевински, хидро-грађевински, машинки, електро, инструментални, технолошки, противпожарни и др.)</t>
  </si>
  <si>
    <t>Technical control of projects, quality control, technical inspection and as-built designs (water engineering, construction, mechanical, electrical, instrumentation, technological, fire safety projects,…)</t>
  </si>
  <si>
    <t>Тех.конт.прој/КК/тех.прег/прој.извед.обј</t>
  </si>
  <si>
    <t>Technical control of projects/QC/technical inspection/as-built design</t>
  </si>
  <si>
    <t>Услуге одржавања</t>
  </si>
  <si>
    <t>Maintenance</t>
  </si>
  <si>
    <t>ОДРЖАВАЊЕ</t>
  </si>
  <si>
    <t>MAINTENANCE</t>
  </si>
  <si>
    <t>Општи радови одржавања опреме и постројења</t>
  </si>
  <si>
    <t>General equipment maintenance works</t>
  </si>
  <si>
    <t>Општи радови одржавања опреме</t>
  </si>
  <si>
    <t>Ватростални радови</t>
  </si>
  <si>
    <t>Refractory installation works</t>
  </si>
  <si>
    <t>Монтажа и демонтажа скела</t>
  </si>
  <si>
    <t>Assembly and disassembly of steel scaffolding</t>
  </si>
  <si>
    <t>Монтажа и демонтажа челичних скела</t>
  </si>
  <si>
    <t>Термоизолациони радови</t>
  </si>
  <si>
    <t>Thermal insulation works</t>
  </si>
  <si>
    <t xml:space="preserve">Антикорозивна заштита </t>
  </si>
  <si>
    <t xml:space="preserve">Corrosion protection </t>
  </si>
  <si>
    <t>Антикорозивна застита</t>
  </si>
  <si>
    <t>Corrosion protection</t>
  </si>
  <si>
    <t>Машинско-монтажни радови</t>
  </si>
  <si>
    <t xml:space="preserve">Mechanical assembly </t>
  </si>
  <si>
    <t>Машинско монтажни радови</t>
  </si>
  <si>
    <t>Mechanical assembly</t>
  </si>
  <si>
    <t>Хидроизолатерски радови (КО радови, цевоводи, подливање и сл.)</t>
  </si>
  <si>
    <t>Waterproofing (excavation, pipelines, grouting)</t>
  </si>
  <si>
    <t>Хидроизол.рад./КО рад./цевов./подливање</t>
  </si>
  <si>
    <t>Waterproofing/excavation/pipelines/grouting</t>
  </si>
  <si>
    <t>Хидрограђевински радови</t>
  </si>
  <si>
    <t>Water engineering</t>
  </si>
  <si>
    <t>Стаклорезачки радови</t>
  </si>
  <si>
    <t>Glazing</t>
  </si>
  <si>
    <t>Шамотерски радови</t>
  </si>
  <si>
    <t>Fireclay works</t>
  </si>
  <si>
    <t>Полиетиленски радови на цевоводима</t>
  </si>
  <si>
    <t>(Polyethylene) pipeline works</t>
  </si>
  <si>
    <t>Радови на цевоводима (полиетиленски)</t>
  </si>
  <si>
    <t>Машинска и термичка обрада материјала</t>
  </si>
  <si>
    <t>Machining and heat treatment of materials</t>
  </si>
  <si>
    <t>Санација челичних конструкција</t>
  </si>
  <si>
    <t>Structural steel repair</t>
  </si>
  <si>
    <t>Термичка обрада материјала и хемијска заштита</t>
  </si>
  <si>
    <t>Heat treatment of materials and chemical protection</t>
  </si>
  <si>
    <t>Термичка обрада матер.и хемијска заштита</t>
  </si>
  <si>
    <t>Електромонтажни радови</t>
  </si>
  <si>
    <t>Electrical installation works</t>
  </si>
  <si>
    <t>Одржавање система катодне заштите</t>
  </si>
  <si>
    <t>Cathodic protection system maintenance</t>
  </si>
  <si>
    <t>Одржавање система катодне застите</t>
  </si>
  <si>
    <t>Изградња система катодне заштите</t>
  </si>
  <si>
    <t>Cathodic protection system construction</t>
  </si>
  <si>
    <t xml:space="preserve">Одржавање и сервисирање процесне опреме </t>
  </si>
  <si>
    <t>Одржавање гасних и когенерационих електрана</t>
  </si>
  <si>
    <t>Maintenance of gas and cogeneration plant up to 10 MW</t>
  </si>
  <si>
    <t>Одрз гасне и когенер елект.до 10 МW</t>
  </si>
  <si>
    <t>Одржавање, ремонт и прегледи покретних судова (резервоари и аутоцистeрне)</t>
  </si>
  <si>
    <t>Mobile vessels (tanks-tankers), repair and inspection</t>
  </si>
  <si>
    <t>Покретни суд/резер./аутоцис./ремонт/прег</t>
  </si>
  <si>
    <t>Mobile vessel/tank/tanker/repair/inspection</t>
  </si>
  <si>
    <t>Одржавање и ремонт желензничких вагон цитерни</t>
  </si>
  <si>
    <t>Tank car maintenance and repair</t>
  </si>
  <si>
    <t>Одржавање и ремонт железн.вагон цистер.</t>
  </si>
  <si>
    <t>Услуге сервисирања гасних рампи и горионика</t>
  </si>
  <si>
    <t>Servicing of gas cylinder manifolds and burners</t>
  </si>
  <si>
    <t>Услуге сервисирања гас.рампи/горионика</t>
  </si>
  <si>
    <t>Одржавање и ремонт котловских постројења</t>
  </si>
  <si>
    <t>Maintenance and repair of boiler units</t>
  </si>
  <si>
    <t>Одржавање и ремонт расхладних система и комора</t>
  </si>
  <si>
    <t>Maintenance of cooling systems and chambers</t>
  </si>
  <si>
    <t>Одржавање расхладних система и комора</t>
  </si>
  <si>
    <t>Одржавање и сервисирање процесне опреме - остало</t>
  </si>
  <si>
    <t>Other maintenance and servicing of process equipment</t>
  </si>
  <si>
    <t>Остала одрж.и сервис.процесне опреме</t>
  </si>
  <si>
    <t>Одржавање електро опреме</t>
  </si>
  <si>
    <t>Electrical equipment maintenance</t>
  </si>
  <si>
    <t>Одрзавање Електро Опреме</t>
  </si>
  <si>
    <t>Ревизија, сервис, одржавање и хитне интревенције на трафостаницама и далеководима</t>
  </si>
  <si>
    <t xml:space="preserve">Inspection, servicing, maintenance and urgent repairs of substations and transmission lines </t>
  </si>
  <si>
    <t>Ревиз/серв/одрз.на трафо стан/далек.</t>
  </si>
  <si>
    <t>Inspection/servicing/maintenance of substations/transmission lines</t>
  </si>
  <si>
    <t>Поправка електро опреме у ЕX изведби</t>
  </si>
  <si>
    <t>Repairs of ex-proof electrical equipment</t>
  </si>
  <si>
    <t>Одржавање и поправка УПС система</t>
  </si>
  <si>
    <t>Maintenance and repair of UPS systems</t>
  </si>
  <si>
    <t>Ремонт свих врста мотора и агрегата</t>
  </si>
  <si>
    <t>Complete overhaul of all types of engines and generators</t>
  </si>
  <si>
    <t>Генерал.ремонт свих врста мотора/агрег.</t>
  </si>
  <si>
    <t>Complete overhaul of all types of engines/generators</t>
  </si>
  <si>
    <t>Maintenance of other equipment (devices, batteries, ...)</t>
  </si>
  <si>
    <t>Maintenance of other equipment/devices/batteries</t>
  </si>
  <si>
    <t>Other maintenance of electrical equipment</t>
  </si>
  <si>
    <t xml:space="preserve">Одржавање ротационе опреме </t>
  </si>
  <si>
    <t xml:space="preserve">Rotating equipment maintenance </t>
  </si>
  <si>
    <t>Одржавање Ротационе Опреме</t>
  </si>
  <si>
    <t>Одржавање, прегледи и сервисирање пумпи за ТНГ</t>
  </si>
  <si>
    <t>LPG pumps, maintenance, inspection and servicing</t>
  </si>
  <si>
    <t>Пумпе за ТНГ/одрз./прегледи/сервисирање</t>
  </si>
  <si>
    <t xml:space="preserve">LPG pumps/maintenance/inspections/servicing </t>
  </si>
  <si>
    <t>Одржавање, ремонт и еталонирање пумпних аутомата</t>
  </si>
  <si>
    <t xml:space="preserve">Maintenance, repair and calibration of fuel dispensers </t>
  </si>
  <si>
    <t>Пумпни аутомати/одрз./ремонт/еталон.</t>
  </si>
  <si>
    <t>Fuel dispensers/maintenance/repair/calibration</t>
  </si>
  <si>
    <t xml:space="preserve">Одржавање и ремонт компресора и компресорских станица </t>
  </si>
  <si>
    <t xml:space="preserve">Compressor station maintenance and repair </t>
  </si>
  <si>
    <t>Одржавање и ремонт компресор.станица</t>
  </si>
  <si>
    <t>Compressor station maintenance and repair</t>
  </si>
  <si>
    <t>Репарација вентила, славина, засуна и сл.</t>
  </si>
  <si>
    <t>Valve, gate valve and tap repair</t>
  </si>
  <si>
    <t>Репарација вентила, славина и засуна</t>
  </si>
  <si>
    <t>Одржавање ротационе опреме - остало</t>
  </si>
  <si>
    <t>Other maintenance of rotating equipment</t>
  </si>
  <si>
    <t>Одржавање мернорегулационе и инструменталне опреме</t>
  </si>
  <si>
    <t>Maintenance of measurement and regulation instruments</t>
  </si>
  <si>
    <t>Одрз.Мерно-РегулационеИ Инструме.Опреме</t>
  </si>
  <si>
    <t>Одржавање управаљчких система DCS, PLC, SCADA,  еталонирање радних еталона и сл.</t>
  </si>
  <si>
    <t>Maintenance of DCS, PLC, SCADA control systems; process analysers, calibration of working standards)</t>
  </si>
  <si>
    <t>Одрж.уп.сист.ДЦС, ПЛЦ, СЦАДА/проц.анализ.</t>
  </si>
  <si>
    <t>Maintenance of DCS, PLC, SCADA/process analysers</t>
  </si>
  <si>
    <t>Одржавање процесних анализатора</t>
  </si>
  <si>
    <t>Maintenance of process analysers</t>
  </si>
  <si>
    <t xml:space="preserve">Инструментални радови </t>
  </si>
  <si>
    <t xml:space="preserve">Instrumentation works </t>
  </si>
  <si>
    <t>Извођење инструменталних радова</t>
  </si>
  <si>
    <t>Instrumentation works</t>
  </si>
  <si>
    <t>Одржавање мернорегулационе и инструменталне опреме - остало</t>
  </si>
  <si>
    <t>Other maintenance of measurement and regulation instruments</t>
  </si>
  <si>
    <t>Остала одрж.мернорег.и инст.опреме</t>
  </si>
  <si>
    <t>Одржавање опреме за бушотинске радове</t>
  </si>
  <si>
    <t>Одржавање Опреме За Бушотинске Радове</t>
  </si>
  <si>
    <t>Одржавање сигурносне опреме (БОП опрема, еурупциони уређаји и сл.)</t>
  </si>
  <si>
    <t>Maintenance of safety equipment (BOP equipment, Christmas trees….)</t>
  </si>
  <si>
    <t>Одрж.сигур.опреме (БОП,еруп.уређаји)</t>
  </si>
  <si>
    <t>Maintenance of safety equipment (BOP, Christmas trees)</t>
  </si>
  <si>
    <t>Одржавање и сервисирање машина за специјалне опрације (цементациони агрегат, алат на жици, савитљиви тубинг, опрема за ХД мерења и сл.)</t>
  </si>
  <si>
    <t>Одрж.и серв.машина за спец.опрације</t>
  </si>
  <si>
    <t xml:space="preserve">Maintenance and servicing of special operations machines </t>
  </si>
  <si>
    <t>Остало одржавање опреме за бушотинске радове</t>
  </si>
  <si>
    <t>Other maintenance of well services equipment</t>
  </si>
  <si>
    <t>Остала одрж.опреме за бушотинске радове</t>
  </si>
  <si>
    <t>Техничко одржавање (осим станица за снабдевање горивом)</t>
  </si>
  <si>
    <t>Technical maintenance (except petrol stations)</t>
  </si>
  <si>
    <t>Техничко Одржавање/Осим станица за снабдевање горивом</t>
  </si>
  <si>
    <t>Technical maintenance/except PS</t>
  </si>
  <si>
    <t>Техничко одржавање складишног простора</t>
  </si>
  <si>
    <t>Technical maintenance of warehouses</t>
  </si>
  <si>
    <t>Техничко одржавање магацинског простора</t>
  </si>
  <si>
    <t>Техничко одржавање посуда под притиском и ТНГ резервоара</t>
  </si>
  <si>
    <t>Technical maintenance of pressure vessels and LPG tanks</t>
  </si>
  <si>
    <t>Тех.одрж.посуда под прит.и ТНГ рез.</t>
  </si>
  <si>
    <t>Техничко одржавање - остало</t>
  </si>
  <si>
    <t xml:space="preserve">Technical maintenance - other </t>
  </si>
  <si>
    <t>Техничко одржавање-остало</t>
  </si>
  <si>
    <t>Technical maintenance-other</t>
  </si>
  <si>
    <t>Чишћење и одмашћивање</t>
  </si>
  <si>
    <t>Чишћења И Одмашћивања</t>
  </si>
  <si>
    <t xml:space="preserve">Cleaning and degreasing </t>
  </si>
  <si>
    <t>Механичко чишћење водозахвата, резервоара, базена, сепаратора, димњака, нафтних и гасних бушотина, сепаратора и сл.</t>
  </si>
  <si>
    <t>Mechanical cleaning of water intakes, tanks, pits, separators, flutes, oil and gas wells, separators</t>
  </si>
  <si>
    <t>Мех.чис.вод./рез/баз/сеп/дим/наф/гас.буш</t>
  </si>
  <si>
    <t>Mechanical cleaning of water intakes/tanks/separators/oil/gas wells</t>
  </si>
  <si>
    <t>Хем.чис.резер./цевов./измењ.топ.и опр.</t>
  </si>
  <si>
    <t xml:space="preserve">Chemical cleaning of tanks/pipelines/heat exchangers and equipment </t>
  </si>
  <si>
    <t>Чишћење и одмашћивање индустријских подова</t>
  </si>
  <si>
    <t>Industrial floor cleaning and degreasing</t>
  </si>
  <si>
    <t>Чисћење и одмашћивање индустриј.подова</t>
  </si>
  <si>
    <t>Чишћење канала централне климатизације</t>
  </si>
  <si>
    <t>Cleaning of central air conditioning system ducts</t>
  </si>
  <si>
    <t>Чисћење канала централне климе</t>
  </si>
  <si>
    <t>Остало чишћење и одмашћивање</t>
  </si>
  <si>
    <t>Cleaning and degreasing - other</t>
  </si>
  <si>
    <t>Чисћења и одмашћивања-остало</t>
  </si>
  <si>
    <t xml:space="preserve">Cleaning and degreasing-other </t>
  </si>
  <si>
    <t>Одржавање објеката и површина</t>
  </si>
  <si>
    <t>Maintenance of facilities and surfaces</t>
  </si>
  <si>
    <t>Одржавање Објеката И Површина</t>
  </si>
  <si>
    <t>Одржавање система техничке заштите</t>
  </si>
  <si>
    <t>Technical security system maintenance</t>
  </si>
  <si>
    <t>Одржавање стоваришта</t>
  </si>
  <si>
    <t>Warehouse maintenance</t>
  </si>
  <si>
    <t>Одржавање стовариста</t>
  </si>
  <si>
    <t>Одржавање осталих објеката (грађевинско, машинско, термо, електро и др.)</t>
  </si>
  <si>
    <t xml:space="preserve">Maintenance of other facilities (construction, mechanical, thermal, electrical maintenance and other) </t>
  </si>
  <si>
    <t>Одрж.осталих објек.(грађ.мас.терм.елек.</t>
  </si>
  <si>
    <t>Maintenance of other facilities (construction, mechanical, thermal, electrical)</t>
  </si>
  <si>
    <t xml:space="preserve">Одржавање периферне опреме  </t>
  </si>
  <si>
    <t xml:space="preserve">Maintenance of peripheral equipment  </t>
  </si>
  <si>
    <t>Одржавање периферне опреме</t>
  </si>
  <si>
    <t>Maintenance of peripheral equipment</t>
  </si>
  <si>
    <t xml:space="preserve">Дезинфекција, дезинсекција и дератизација </t>
  </si>
  <si>
    <t xml:space="preserve">Pest disinfection services </t>
  </si>
  <si>
    <t>Дезинфекција/дезинсекција/дератизација</t>
  </si>
  <si>
    <t>Pest disinfection services</t>
  </si>
  <si>
    <t>Хемијско третирање корова и кошење траве</t>
  </si>
  <si>
    <t>Landscape maintenance - chemical treatment of weed and mowing</t>
  </si>
  <si>
    <t>Одржавање повр./хем.трет.кор./кос.трав</t>
  </si>
  <si>
    <t>Landscape maintenance/chemical treatment of weed/mowing</t>
  </si>
  <si>
    <t>Хемијско третирање корова и кошење траве око административних, пословних и туристичко-угоститељских објеката</t>
  </si>
  <si>
    <t>Landscape maintenance - chemical treatment of weed and mowing at administrative and office buildings and tourist and hospitality facilities</t>
  </si>
  <si>
    <t>Одрж.површ/хем.кор/кос.траве админ.обј.</t>
  </si>
  <si>
    <t>Landscape maintenance/chemical treatment of weed/mowing at administrative facilities</t>
  </si>
  <si>
    <t>Дезинфекција, дезинсекција и дератизација MAT</t>
  </si>
  <si>
    <t>Pest disinfection services MAT</t>
  </si>
  <si>
    <t>Одржавање лабораторијске опреме</t>
  </si>
  <si>
    <t>Laboratory equipment maintenance</t>
  </si>
  <si>
    <t>Геодетске услуге</t>
  </si>
  <si>
    <t>Geodetic engineering</t>
  </si>
  <si>
    <t>Геодетски радови</t>
  </si>
  <si>
    <t>Израда резервних делова за опрему</t>
  </si>
  <si>
    <t xml:space="preserve">Manufacturing of equipment spare parts </t>
  </si>
  <si>
    <t xml:space="preserve">Одржавање индустријских колосека </t>
  </si>
  <si>
    <t xml:space="preserve">Industrial railway maintenance </t>
  </si>
  <si>
    <t xml:space="preserve">Одржавање индустријског колосека </t>
  </si>
  <si>
    <t>Одржавање Погона пијаће воде (Јазак)</t>
  </si>
  <si>
    <t>Услуге одржавања пог.пијаће воде Јазак</t>
  </si>
  <si>
    <t>Развој малопродајне мреже</t>
  </si>
  <si>
    <t>УСЛУГЕ РАЗВОЈА МАЛОПРОДАЈНЕ МРЕЖЕ</t>
  </si>
  <si>
    <t>RETAIL NETWORK DEVELOPMENT SERVICES</t>
  </si>
  <si>
    <t>Пројектовање станица за снабдевање горивом</t>
  </si>
  <si>
    <t>Designing of petrol stations</t>
  </si>
  <si>
    <t>Изградња или реконструкција станица за снабдевање горивом</t>
  </si>
  <si>
    <t>Construction, total and partial reconstruction of petrol stations</t>
  </si>
  <si>
    <t>Construction/total and partial reconstruction of PS</t>
  </si>
  <si>
    <t>Ребрендинг станица за снабдевање гоиривом</t>
  </si>
  <si>
    <t>Petrol station rebranding</t>
  </si>
  <si>
    <t>Рушење станица за снабдевање горивом</t>
  </si>
  <si>
    <t>Demolition of petrol stations</t>
  </si>
  <si>
    <t>Стручно-технички надзор приликом изградње или реконструкције станица за снабдевање горивом</t>
  </si>
  <si>
    <t>Engagement of expert supervision services</t>
  </si>
  <si>
    <t xml:space="preserve">Ангажовање стручног надзора </t>
  </si>
  <si>
    <t>Прикупљање и транспорт пазара са малопродајних објеката</t>
  </si>
  <si>
    <t>Collection and transportation of takings at retail facilities</t>
  </si>
  <si>
    <t>Прикупљ./транс.пазара са малопрод.објек</t>
  </si>
  <si>
    <t>Collection/transportation of takings at retail facilities</t>
  </si>
  <si>
    <t>Техничко одржавање станица за снабдевање горивом</t>
  </si>
  <si>
    <t>Technical maintenance of petrol stations</t>
  </si>
  <si>
    <t>Техничко одржавање бензинских станица</t>
  </si>
  <si>
    <t>Мониторинг стања животне средине на ССГ</t>
  </si>
  <si>
    <t>Environmental monitoring at PSs</t>
  </si>
  <si>
    <t>Мониторинг стања животне средине на станица за снабдевање горивом</t>
  </si>
  <si>
    <t>Маркетиншке услуге</t>
  </si>
  <si>
    <t>Marketing services</t>
  </si>
  <si>
    <t>Услуге развоја малопродајне мреже - остало</t>
  </si>
  <si>
    <t>Retail network development services - other</t>
  </si>
  <si>
    <t>Услуге развоја малопродајне мреже/остало</t>
  </si>
  <si>
    <t>Retail network development services/other</t>
  </si>
  <si>
    <t>Услуге екологије и безбедности на раду</t>
  </si>
  <si>
    <t>Environmental Protection and Occupational Safety</t>
  </si>
  <si>
    <t>ЕКОЛОГИЈА И БЕЗБЕДНОСТ НА РАДУ</t>
  </si>
  <si>
    <t>ENVIRONMENTAL PROTECTION AND OCCUPATIONAL SAFETY</t>
  </si>
  <si>
    <t>Анализа ваздуха</t>
  </si>
  <si>
    <t>Air quality analysis</t>
  </si>
  <si>
    <t>Анализа Ваздуха</t>
  </si>
  <si>
    <t>Мерење емисије гасова</t>
  </si>
  <si>
    <t xml:space="preserve">Gas emissions monitoring </t>
  </si>
  <si>
    <t>Мерење имисије гасова</t>
  </si>
  <si>
    <t xml:space="preserve">Gas imissions monitoring </t>
  </si>
  <si>
    <t>Мерење емисије гасова MAT</t>
  </si>
  <si>
    <t>Gas emissions monitoring MAT</t>
  </si>
  <si>
    <t>Мерење имисије гасова MAT</t>
  </si>
  <si>
    <t>Gas imissions monitoring MAT</t>
  </si>
  <si>
    <t>Анализа и обрада вода</t>
  </si>
  <si>
    <t>Water analysis and treatment</t>
  </si>
  <si>
    <t>Анализа И Обрада Вода</t>
  </si>
  <si>
    <t>Мерење квалитета подземних вода</t>
  </si>
  <si>
    <t>Ground water quality monitoring</t>
  </si>
  <si>
    <t>Мерење квалитета и анализа отпадних вода</t>
  </si>
  <si>
    <t>Wastewater quality monitoring and analysis</t>
  </si>
  <si>
    <t>Мерење квалитета и анализа отпадних вод</t>
  </si>
  <si>
    <t xml:space="preserve">Обрада отпадних вода </t>
  </si>
  <si>
    <t xml:space="preserve">Waste water treatment </t>
  </si>
  <si>
    <t>Обрада отпадних вода</t>
  </si>
  <si>
    <t>Waste water treatment</t>
  </si>
  <si>
    <t>Одржавање тока река и реаговање у акцидентним ситуацијама</t>
  </si>
  <si>
    <t xml:space="preserve">River maintenance and accident response </t>
  </si>
  <si>
    <t>Одрзавање тока река и реаг.у акцид.сит.</t>
  </si>
  <si>
    <t>Привремено и трајно збрињавање отпада</t>
  </si>
  <si>
    <t>Temporary storage and permanent disposal of waste</t>
  </si>
  <si>
    <t>Привремено и Трајно Збрињавање Отпада</t>
  </si>
  <si>
    <t>Hazardous waste classification</t>
  </si>
  <si>
    <t xml:space="preserve">Hazardous waste classification </t>
  </si>
  <si>
    <t>Non-hazardous waste classification</t>
  </si>
  <si>
    <t>Обрада нафтног муља</t>
  </si>
  <si>
    <t>Oil sludge treatment services</t>
  </si>
  <si>
    <t>Historical waste treatment services</t>
  </si>
  <si>
    <t xml:space="preserve">Historical waste treatment services </t>
  </si>
  <si>
    <t xml:space="preserve">Oily soil and oil sludge treatment services </t>
  </si>
  <si>
    <t xml:space="preserve">Oily soil/sludge treatment services </t>
  </si>
  <si>
    <t>Услуга преузимања и збрињавања равнотежног катализатора</t>
  </si>
  <si>
    <t>Equilibrium catalyst capture and treatment service</t>
  </si>
  <si>
    <t>Услуга преуз.и збрињ.равнотеж.катал.</t>
  </si>
  <si>
    <t>Hazardous/non-hazardous/packaging waste disposal</t>
  </si>
  <si>
    <t>Ремедијација земљишта</t>
  </si>
  <si>
    <t>Soil remediation services</t>
  </si>
  <si>
    <t>Услуге ремедијације земљишта</t>
  </si>
  <si>
    <t>Збрињавање истрошене сумпорне киселне</t>
  </si>
  <si>
    <t>Spent sulphuric acid disposal services</t>
  </si>
  <si>
    <t>Услуга збрињавања истрос.сумпор.киселн</t>
  </si>
  <si>
    <t>Испитивање радне околине и безбедности на раду (зимска и летња мерења)</t>
  </si>
  <si>
    <t>Усл.исп.рад.окол.и БЗНР/зим.и лет.мер.</t>
  </si>
  <si>
    <t>Workplace conditions and safety testing services/winter and summer reading</t>
  </si>
  <si>
    <t>Екологија и безбедност на раду - остало</t>
  </si>
  <si>
    <t>Екологија и безбедност на раду-остало</t>
  </si>
  <si>
    <t>Услуге транспорта и логистике</t>
  </si>
  <si>
    <t>Transportation and logistics</t>
  </si>
  <si>
    <t>ТРАНСПОРТ И ЛОГИСТИКА</t>
  </si>
  <si>
    <t>TRANSPORTATION AND LOGISTICS</t>
  </si>
  <si>
    <t xml:space="preserve">Друмски транспорт </t>
  </si>
  <si>
    <t xml:space="preserve">Road transport </t>
  </si>
  <si>
    <t>Друмски Транспорт</t>
  </si>
  <si>
    <t>Друмски транспорт сирове нафте (домаће тржиште)</t>
  </si>
  <si>
    <t>Crude oil transportation by road (domestic market)</t>
  </si>
  <si>
    <t>Друм.транспорт сирове нафте/домаће трз.</t>
  </si>
  <si>
    <t>Crude oil transportation by road/domestic market</t>
  </si>
  <si>
    <t>Road carriage (transport and distribution) of part-load goods</t>
  </si>
  <si>
    <t>Road carriage/transport/distribution/part-load goods</t>
  </si>
  <si>
    <t>Транспорт вангабаритног терета</t>
  </si>
  <si>
    <t>Out-of-gauge freight transport</t>
  </si>
  <si>
    <t xml:space="preserve">Железнички транспорт </t>
  </si>
  <si>
    <t xml:space="preserve">Rail transport </t>
  </si>
  <si>
    <t>Железнички транспорт деривта нафте (домаће тржиште)</t>
  </si>
  <si>
    <t>Petroleum product transport by rail (domestic market)</t>
  </si>
  <si>
    <t>Желез.транспорт дерив.нафте/домаће трз.</t>
  </si>
  <si>
    <t>Petroleum product transport by rail/domestic market</t>
  </si>
  <si>
    <t>Међународни железнички транспорт сирове нафте, деривата нафте и полупроизвода</t>
  </si>
  <si>
    <t xml:space="preserve">International rail transport of crude oil, petroleum products and semi-finished products </t>
  </si>
  <si>
    <t>Међунар.желез.трансп.сир.наф/дерив/полу</t>
  </si>
  <si>
    <t xml:space="preserve">International rail transport of crude oil/petroleum products/semi-finished products </t>
  </si>
  <si>
    <t>Речни транспорт</t>
  </si>
  <si>
    <t>River transport</t>
  </si>
  <si>
    <t>Унутрашњи речни транспорт деривата нафте</t>
  </si>
  <si>
    <t>In-land river transport of petroleum products</t>
  </si>
  <si>
    <t>Међународни речни транспорт деривата нафте и полупроизвода</t>
  </si>
  <si>
    <t>International river transport of petroleum products and semi-finished products</t>
  </si>
  <si>
    <t>Међунар.речни трансп.дерив.нафте/полупр</t>
  </si>
  <si>
    <t>International river transport of petroleum products/semi-finished products</t>
  </si>
  <si>
    <t>Ваздушни транспорт (опреме, материјала, постројења….)</t>
  </si>
  <si>
    <t>Air transport (of equipment, materials, units...)</t>
  </si>
  <si>
    <t>Ваздушни транспорт/опр./матер./постр.</t>
  </si>
  <si>
    <t>Air transport/equipment/materials/units</t>
  </si>
  <si>
    <t>Шпедитерске услуге за царињење робе</t>
  </si>
  <si>
    <t>Freight forwarding services for customs clearance</t>
  </si>
  <si>
    <t>Сервисирање возила</t>
  </si>
  <si>
    <t>Vehicle service</t>
  </si>
  <si>
    <t>Сервисирање Возила</t>
  </si>
  <si>
    <t>Сервисирање теретних возила</t>
  </si>
  <si>
    <t>Freight vehicle service</t>
  </si>
  <si>
    <t xml:space="preserve">Freight vehicle service </t>
  </si>
  <si>
    <t>Сервисирање приколица и полуприколица</t>
  </si>
  <si>
    <t>Trailer and semi-trailer service</t>
  </si>
  <si>
    <t xml:space="preserve">Trailer and semi-trailer service </t>
  </si>
  <si>
    <t>Сервисирање путничких возила</t>
  </si>
  <si>
    <t>Passenger vehicle service</t>
  </si>
  <si>
    <t xml:space="preserve">Passenger vehicle service </t>
  </si>
  <si>
    <t>Сервисирање специјалних возила</t>
  </si>
  <si>
    <t xml:space="preserve">Special-service vehicle service </t>
  </si>
  <si>
    <t>Сервисирање пловних објеката</t>
  </si>
  <si>
    <t>Vessel service</t>
  </si>
  <si>
    <t xml:space="preserve">Vessel service </t>
  </si>
  <si>
    <t>Сервисирање радних машина</t>
  </si>
  <si>
    <t>Heavy equipment service</t>
  </si>
  <si>
    <t xml:space="preserve">Heavy equipment service </t>
  </si>
  <si>
    <t>Контролни преглед и сервис локомотива и локотрактора</t>
  </si>
  <si>
    <t>Inspection and service of locomotives and railcar movers</t>
  </si>
  <si>
    <t>Контрол.прег.и сервис локом.и локотракт.</t>
  </si>
  <si>
    <t>Сервисирање специјалних возила MAT</t>
  </si>
  <si>
    <t>Special-service vehicle service MAT</t>
  </si>
  <si>
    <t>Сервисирање пловних објеката MAT</t>
  </si>
  <si>
    <t>Vessel service MAT</t>
  </si>
  <si>
    <t>АДР за возила и возаче</t>
  </si>
  <si>
    <t>ADR for vehicles and drivers</t>
  </si>
  <si>
    <t>Вулканизерске услуге</t>
  </si>
  <si>
    <t xml:space="preserve">Tyre weld </t>
  </si>
  <si>
    <t>Технички прегледи и регистрација возила</t>
  </si>
  <si>
    <t>Technical inspection and registration of vehicles</t>
  </si>
  <si>
    <t>Мониторинг транспортних средства (ГПС услуге праћења возила)</t>
  </si>
  <si>
    <t>Мониторинг транспортних средства (ГПС)</t>
  </si>
  <si>
    <t>Сервисирање тахографа</t>
  </si>
  <si>
    <t>Tachograph services</t>
  </si>
  <si>
    <t>Услуге тахографа</t>
  </si>
  <si>
    <t>Вулканизерске услуге MAT</t>
  </si>
  <si>
    <t>Tyre weld MAT</t>
  </si>
  <si>
    <t>Технички прегледи и регистрација возила MAT</t>
  </si>
  <si>
    <t>Мониторинг транспортних средства (ГПС услуге праћења возила) MAT</t>
  </si>
  <si>
    <t>Сервисирање тахографа MAT</t>
  </si>
  <si>
    <t>Транспорт - остало MAT</t>
  </si>
  <si>
    <t>Transportation - other MAT</t>
  </si>
  <si>
    <t>Транспорт - остало</t>
  </si>
  <si>
    <t>Transportation - other</t>
  </si>
  <si>
    <t>Транспорт-остало</t>
  </si>
  <si>
    <t>Радна снага</t>
  </si>
  <si>
    <t>Personnel</t>
  </si>
  <si>
    <t>РАДНА СНАГА</t>
  </si>
  <si>
    <t>PERSONNEL</t>
  </si>
  <si>
    <t>Редовни прегледи радне снаге</t>
  </si>
  <si>
    <t>Regular examinations for employees</t>
  </si>
  <si>
    <t>Редовни Прегледи Радне Снаге</t>
  </si>
  <si>
    <t>Санитарни, периодични и претходни лекарски прегледи</t>
  </si>
  <si>
    <t>Mandatory, periodical and pre-employment health checks</t>
  </si>
  <si>
    <t>Санит.периоди претходни лекар.прег.</t>
  </si>
  <si>
    <t>Специјалистички лекарски прегледи</t>
  </si>
  <si>
    <t>Специјалистички прегледи</t>
  </si>
  <si>
    <t>Здравствене услуге - лекарски прегледи (систематски, специјалистички, редовни, ванредни и сл.)</t>
  </si>
  <si>
    <t>Health care services, health checks (general, specialist, regular, additional..)</t>
  </si>
  <si>
    <t>Здрав.усл/лек.прегледи(сист.спец.ванр.)</t>
  </si>
  <si>
    <t>Health care services/health checks (general, specialist, additional)</t>
  </si>
  <si>
    <t>Образовање и едукација запослених</t>
  </si>
  <si>
    <t xml:space="preserve">Staff education </t>
  </si>
  <si>
    <t xml:space="preserve">Staff education  </t>
  </si>
  <si>
    <t>HR услуге: обука и стручно усавршавање запослених, селекција кадрова, осигурање запослених</t>
  </si>
  <si>
    <t>ХР усл.обука,струч.усаврс.селекц.осигур.</t>
  </si>
  <si>
    <t>HR services, training, professional development, personnel selection, insurance</t>
  </si>
  <si>
    <t>Смештај и исхрана запослених</t>
  </si>
  <si>
    <t>Food and accommodation for employees</t>
  </si>
  <si>
    <t xml:space="preserve">Food and accommodation for employees </t>
  </si>
  <si>
    <t>Превоз запослених</t>
  </si>
  <si>
    <t>Transportation of employees</t>
  </si>
  <si>
    <t>Смештај и превоз на службеним путовањима</t>
  </si>
  <si>
    <t>Accommodation and transportation during business travel</t>
  </si>
  <si>
    <t>Услуге ангажовања ресурса трећих лица</t>
  </si>
  <si>
    <t>Contracting for resources with third parties</t>
  </si>
  <si>
    <t>АНГАЖОВАЊЕ РЕСУРСА ТРЕЋИХ ЛИЦА</t>
  </si>
  <si>
    <t>CONTRACTING FOR RESOURCES WITH THIRD PARTIES</t>
  </si>
  <si>
    <t>Ангажовање опреме</t>
  </si>
  <si>
    <t>Contracting for equipment</t>
  </si>
  <si>
    <t xml:space="preserve">Contracting for equipment </t>
  </si>
  <si>
    <t>Изнајмљивање ЕСП пумпи</t>
  </si>
  <si>
    <t>Renting of (ESP) pumps</t>
  </si>
  <si>
    <t>Изнајмљивање (ЕСП) пумпи</t>
  </si>
  <si>
    <t xml:space="preserve">Renting of (ESP) pumps </t>
  </si>
  <si>
    <t>Одржавање ЕСП пумпи</t>
  </si>
  <si>
    <t>Maintenance of (ESP) pumps</t>
  </si>
  <si>
    <t>Одржавање (ЕСП) пумпи</t>
  </si>
  <si>
    <t xml:space="preserve">Maintenance of (ESP) pumps </t>
  </si>
  <si>
    <t>Услужно пуњење НИСОТЕК производа</t>
  </si>
  <si>
    <t>NISOTEC products filling services</t>
  </si>
  <si>
    <t xml:space="preserve">Изнајмљивање специјалних машина, опреме и пловила </t>
  </si>
  <si>
    <t xml:space="preserve">Renting of special machines, equipment and vessels </t>
  </si>
  <si>
    <t>Изнајмљивање спец.машина/опреме/пловила</t>
  </si>
  <si>
    <t xml:space="preserve">Renting of special machines/equipment/vessels </t>
  </si>
  <si>
    <t>Изнајмљивање возила</t>
  </si>
  <si>
    <t>Vehicle rent</t>
  </si>
  <si>
    <t xml:space="preserve">Vehicle rent </t>
  </si>
  <si>
    <t>Изнајмљивање цистерни за сирову нафту</t>
  </si>
  <si>
    <t>Изнајмљивање механизације</t>
  </si>
  <si>
    <t>Contracting for heavy machines</t>
  </si>
  <si>
    <t>Ангажовање радне снаге</t>
  </si>
  <si>
    <t>Labour services</t>
  </si>
  <si>
    <t>Ангажовање Радне Снаге</t>
  </si>
  <si>
    <t>Физичко-техничко обезбеђење</t>
  </si>
  <si>
    <t>Physical and technical security services</t>
  </si>
  <si>
    <t>Услуге физичко-техничког обезбеђења</t>
  </si>
  <si>
    <t xml:space="preserve">Physical and technical security services </t>
  </si>
  <si>
    <t>Обављање привремених и/или повремених послова</t>
  </si>
  <si>
    <t>Engagement on a fixed term or ongoing basis</t>
  </si>
  <si>
    <t>Услуге обављања прив.и/или повр.послов</t>
  </si>
  <si>
    <t>Engagement on a fixed term/ongoing basis</t>
  </si>
  <si>
    <t xml:space="preserve">Ангажовање радне снаге у услужним организацијама за интерне потребе </t>
  </si>
  <si>
    <t xml:space="preserve">Services from labour hire organisations for internal needs </t>
  </si>
  <si>
    <t>Усл.анг.рад.снаге у услуж.орг./инт.пот.</t>
  </si>
  <si>
    <t>Ангажовање радне снаге - машиновође и маневристи</t>
  </si>
  <si>
    <t>Engagement of services - train operators and shunters</t>
  </si>
  <si>
    <t>Ангаз.радне снаге/машиновође/маневристи</t>
  </si>
  <si>
    <t>Engagement of services/train operators/shunters</t>
  </si>
  <si>
    <t>Анагажовање ватрогасних радника</t>
  </si>
  <si>
    <t xml:space="preserve">Engagement of services of firefighters </t>
  </si>
  <si>
    <t>Услуге анагажовања ватрогасних радника</t>
  </si>
  <si>
    <t>Ангажовање радне снаге - остало</t>
  </si>
  <si>
    <t>Labour services - other</t>
  </si>
  <si>
    <t>Ангажовање радне снаге-остало</t>
  </si>
  <si>
    <t xml:space="preserve">Labour services - other </t>
  </si>
  <si>
    <t>Аутсорсинг решења</t>
  </si>
  <si>
    <t>Outsourcing</t>
  </si>
  <si>
    <t>Оутсорсинг решења</t>
  </si>
  <si>
    <t>Аутсорсинг штампе</t>
  </si>
  <si>
    <t>Outsourcing of printing services</t>
  </si>
  <si>
    <t>Оутсорсинг штампе</t>
  </si>
  <si>
    <t xml:space="preserve">Outsourcing of printing services </t>
  </si>
  <si>
    <t>Аутсорсинг корисничких ИТ решења</t>
  </si>
  <si>
    <t>Outsourcing of IT applications</t>
  </si>
  <si>
    <t>Оутсорсинг корисничких ИТ решења</t>
  </si>
  <si>
    <t xml:space="preserve">Outsourcing of IT applications </t>
  </si>
  <si>
    <t>Консултантске услуге</t>
  </si>
  <si>
    <t xml:space="preserve">Consulting services </t>
  </si>
  <si>
    <t>Консултантске Услуге</t>
  </si>
  <si>
    <t>Ангажовање консултаната (финансије, порези, рачуноводство, IT, due diligence и др.)</t>
  </si>
  <si>
    <t>Engagement of consulting services (finances, taxes, accounting, IT, due diligence... )</t>
  </si>
  <si>
    <t>Ангаж.консулт.фин.порез,рачун.ИТ</t>
  </si>
  <si>
    <t>Engagement of consulting services, finances, taxes, accounting, IT</t>
  </si>
  <si>
    <t>Ангажовање консултаната - израда стратегија набавки и Benchmarking</t>
  </si>
  <si>
    <t>Engagement of consulting services - development of procurement strategies and benchmarking</t>
  </si>
  <si>
    <t>Ангаж.консулт.страт.набавке,бенцхмаркинг</t>
  </si>
  <si>
    <t>Engagement of consulting services, procurement strategies, benchmarking</t>
  </si>
  <si>
    <t>Разврставање опреме</t>
  </si>
  <si>
    <t>Classification of equipment</t>
  </si>
  <si>
    <t xml:space="preserve">Услуге испитивања и прегледа </t>
  </si>
  <si>
    <t>ИСПИТИВАЊА И ПРЕГЛЕДИ</t>
  </si>
  <si>
    <t>TESTING AND INSPECTIONS</t>
  </si>
  <si>
    <t>Лабораторијска испитивања</t>
  </si>
  <si>
    <t xml:space="preserve">Laboratory tests </t>
  </si>
  <si>
    <t>Лабораторијско испитивање методама без разарања (ИБР)</t>
  </si>
  <si>
    <t>Non-destructive testing (NDT)</t>
  </si>
  <si>
    <t>Лаб.испитивање методама без разарања И</t>
  </si>
  <si>
    <t>Non-destructive testing I</t>
  </si>
  <si>
    <t xml:space="preserve">Ангажовање контролних организације - НКО (контрола квалитета и квантитета сирове нафте и деривата нафте) </t>
  </si>
  <si>
    <t xml:space="preserve">Services of control organisations - icb crude oil and product quality and quantity control </t>
  </si>
  <si>
    <t>Конт.орган./нко КК сир.нафте/деривата</t>
  </si>
  <si>
    <t>Control organisations/icb crude oil/product QQ</t>
  </si>
  <si>
    <t>Лабораторијска испитивања и анализе - остало</t>
  </si>
  <si>
    <t>Other laboratory tests and analyses</t>
  </si>
  <si>
    <t>Остала лаборат.испитивања и анализе</t>
  </si>
  <si>
    <t xml:space="preserve">Other laboratory tests and analyses </t>
  </si>
  <si>
    <t>Механичко и технолошко испитивање материјално-техничких ресурса</t>
  </si>
  <si>
    <t>Mechanical and technological testing of material and technical resources</t>
  </si>
  <si>
    <t>Механичко и Технолошко Испитивање МТР</t>
  </si>
  <si>
    <t>Mechanical and technological testing of MTR</t>
  </si>
  <si>
    <t>Динамичко уравнотежење опреме</t>
  </si>
  <si>
    <t xml:space="preserve">Dynamic balancing </t>
  </si>
  <si>
    <t>Dynamic balancing</t>
  </si>
  <si>
    <t>Преглед и испитивање опреме под притиском</t>
  </si>
  <si>
    <t>Inspection and testing of pressurised equipment</t>
  </si>
  <si>
    <t>Преглед/испитивање опреме под притиском</t>
  </si>
  <si>
    <t>Inspection/testing of pressurised equipment</t>
  </si>
  <si>
    <t>Преглед и сервирисавање стабилних система за дојаву пожара, централа  за дојаву пожара и унутрашњих гасних инсталација</t>
  </si>
  <si>
    <t>Inspection and servicing of automatic fire alarming and central station fire alarming systems and interior gas installations</t>
  </si>
  <si>
    <t>Прег.и серв.стаб.сис.за дој.поз./гас.инс</t>
  </si>
  <si>
    <t>Inspection and servicing of automatic fire alarming systems/gas installations</t>
  </si>
  <si>
    <t>Испитивање вентила сигурности</t>
  </si>
  <si>
    <t>Safety valve testing</t>
  </si>
  <si>
    <t>Испитивања вентила сигурности</t>
  </si>
  <si>
    <t>Периодични преглед опреме за рад</t>
  </si>
  <si>
    <t xml:space="preserve">Periodical inspection of equipment </t>
  </si>
  <si>
    <t>Сервис, преглед и одржавање средстава заштите (ПП опрема, ЛЗС, колективна заштитна средства, HSE опрема и др.)</t>
  </si>
  <si>
    <t>Servicing, inspection and maintenance of safety equipment (firefighting equipment, PPE, HSE equipment)</t>
  </si>
  <si>
    <t>Сервис прег.одрж.сред.зас.ПП/ЛЗС/КЗС/ХСЕ</t>
  </si>
  <si>
    <t>Servicing, inspection and maintenance of safety equipment FP/PPE/HSE</t>
  </si>
  <si>
    <t>Сервис преглед и одржавање средстава заштите (ПП опрема, ЛЗС, колективна заштитна средства, HSE опрема и др.) MAT</t>
  </si>
  <si>
    <t>Servicing, inspection and maintenance of safety equipment (firefighting equipment, PPE, HSE equipment..) MAT</t>
  </si>
  <si>
    <t xml:space="preserve">Servicing, inspection and maintenance of safety equipment FP/PPE/HSE </t>
  </si>
  <si>
    <t>Баждарење, еталонирање и калибрација</t>
  </si>
  <si>
    <t>Calibration and standardisation</t>
  </si>
  <si>
    <t>Баждарење, еталонирање и преглед лабораторијске опреме</t>
  </si>
  <si>
    <t>Calibration, standardisation and inspection of laboratory equipment</t>
  </si>
  <si>
    <t>Баждарење/еталонирање/преглед лаб.опре</t>
  </si>
  <si>
    <t>Calibration/standardisation/inspection of laboratory equipment</t>
  </si>
  <si>
    <t>Еталонирање битумена</t>
  </si>
  <si>
    <t>Standardisation of bitumen</t>
  </si>
  <si>
    <t xml:space="preserve">Standardisation of bitumen </t>
  </si>
  <si>
    <t>Еталонирање радних еталона</t>
  </si>
  <si>
    <t>Calibration of working standards</t>
  </si>
  <si>
    <t xml:space="preserve">Calibration of working standards </t>
  </si>
  <si>
    <t>Еталонирање ЦЕМС система</t>
  </si>
  <si>
    <t>Calibration of CEMS</t>
  </si>
  <si>
    <t xml:space="preserve">Calibration of CEMS </t>
  </si>
  <si>
    <t>Еталонирање мерних трака</t>
  </si>
  <si>
    <t>Standardisation of measuring tapes</t>
  </si>
  <si>
    <t xml:space="preserve">Standardisation of measuring tapes </t>
  </si>
  <si>
    <t>Еталонирање термометара</t>
  </si>
  <si>
    <t>Standardisation of thermometers</t>
  </si>
  <si>
    <t xml:space="preserve">Standardisation of thermometers </t>
  </si>
  <si>
    <t>Еталонирање, сервис и преглед вага</t>
  </si>
  <si>
    <t>Standardisation, servicing and inspection of weighing scales</t>
  </si>
  <si>
    <t>Баждарење резервоара</t>
  </si>
  <si>
    <t>Tank calibration</t>
  </si>
  <si>
    <t xml:space="preserve">Tank calibration </t>
  </si>
  <si>
    <t>Калибрација резервоара, обрачунских мерила и мерних инструмената за гас</t>
  </si>
  <si>
    <t xml:space="preserve">Calibration of tanks, meters and gas meters </t>
  </si>
  <si>
    <t>Калиб.резер.обр.мерила/мер.инст.за гас</t>
  </si>
  <si>
    <t xml:space="preserve">Calibration of tanks, meters/gas meters </t>
  </si>
  <si>
    <t>Преглед сервисирање и калибрација изолационих апарата</t>
  </si>
  <si>
    <t>Inspection, servicing and calibration of breathing apparatuses</t>
  </si>
  <si>
    <t>Преглед сервис./калиб.изолац.апарата</t>
  </si>
  <si>
    <t>Inspection, servicing/calibration of breathing apparatuses</t>
  </si>
  <si>
    <t>Одржавање и калибрације система гасне детекције</t>
  </si>
  <si>
    <t>Gas detection system maintenance and calibration services</t>
  </si>
  <si>
    <t>Услуге одрз./калиб.сист.гасне детекције</t>
  </si>
  <si>
    <t>Gas detection system maintenance/calibration services</t>
  </si>
  <si>
    <t xml:space="preserve">Ремонт и баждарење вентила </t>
  </si>
  <si>
    <t xml:space="preserve">Valve repair and calibration </t>
  </si>
  <si>
    <t>Ремонт и баждарење вентила</t>
  </si>
  <si>
    <t>Flow meter servicing and calibration</t>
  </si>
  <si>
    <t>Сервисирање и баждарење мерача протока</t>
  </si>
  <si>
    <t xml:space="preserve">Flow meter servicing and calibration </t>
  </si>
  <si>
    <t>Преглед сервисирање и калибрација изолационих апарата MAT</t>
  </si>
  <si>
    <t>Inspection, servicing and calibration of breathing apparatuses MAT</t>
  </si>
  <si>
    <t>Сертификација и надзор система менаџмента</t>
  </si>
  <si>
    <t>Сертификација за систем REACH</t>
  </si>
  <si>
    <t>Certification for REACH</t>
  </si>
  <si>
    <t>Сертификација за систем РЕАЦХ</t>
  </si>
  <si>
    <t>Реатестирање Еx опреме</t>
  </si>
  <si>
    <t>Ex-proof equipment recertification</t>
  </si>
  <si>
    <t xml:space="preserve">Ex-proof equipment recertification </t>
  </si>
  <si>
    <t>Measuring system certification</t>
  </si>
  <si>
    <t xml:space="preserve">Measuring system certification </t>
  </si>
  <si>
    <t>Атестирање материјала и апарата</t>
  </si>
  <si>
    <t>Енергетска испитивања на електро опреми (генератор, релеји, каблови, ел.мотори, прекидачи, трансформатори, софт-стартери, водени отпорник, система заштитног уземљења, аку батерије).</t>
  </si>
  <si>
    <t>Енергет.испитивања на електро опреми</t>
  </si>
  <si>
    <t>Energy audit of electrical equipment</t>
  </si>
  <si>
    <t>Дирекција за мере и драгоцене метале</t>
  </si>
  <si>
    <t>Услуге Дирекције за мере и драгоц.метале</t>
  </si>
  <si>
    <t xml:space="preserve">Services of the Directorate of Measures and Precious Metals </t>
  </si>
  <si>
    <t>Симулација и прорачун технолошких процеса</t>
  </si>
  <si>
    <t xml:space="preserve">Technological process simulation and estimation services </t>
  </si>
  <si>
    <t>Услуге симулација и прорачуни техн.проц.</t>
  </si>
  <si>
    <t>Испитивања и прегледи - остало</t>
  </si>
  <si>
    <t>Испитивања и прегледи-остало</t>
  </si>
  <si>
    <t xml:space="preserve">ИТ и телекомуникационе услуге </t>
  </si>
  <si>
    <t>ИТ И ТЕЛЕКОМУНИКАЦИОНЕ УСЛУГЕ</t>
  </si>
  <si>
    <t>IT AND TELECOMMUNICATIONS SERVICES</t>
  </si>
  <si>
    <t>Имплементација софтвера</t>
  </si>
  <si>
    <t>Postal and parcel services - DHL</t>
  </si>
  <si>
    <t>Одржавање IT опреме - хардвера и софтевера</t>
  </si>
  <si>
    <t>IT maintenance - hardware and software</t>
  </si>
  <si>
    <t>Одржавање ИТ опреме/хардвера и софтевера</t>
  </si>
  <si>
    <t>IT maintenance/hardware and software</t>
  </si>
  <si>
    <t>Одржавање фискалне опреме на станице за снабдевање горивом</t>
  </si>
  <si>
    <t>Maintenance of fiscal equipment at PS</t>
  </si>
  <si>
    <t>Одржавање фискалне опреме на станица за снабдевање горивом</t>
  </si>
  <si>
    <t xml:space="preserve">Maintenance of fiscal equipment at PS </t>
  </si>
  <si>
    <t>Одржавање комуникационе опреме</t>
  </si>
  <si>
    <t xml:space="preserve">Maintenance of communications equipment </t>
  </si>
  <si>
    <t>Сертификати и лиценце за ICT</t>
  </si>
  <si>
    <t>ICT certificates and licences</t>
  </si>
  <si>
    <t>Сертификати и лиценце за ИЦТ</t>
  </si>
  <si>
    <t>Одржавање инфраструктурне и комуникационе мреже</t>
  </si>
  <si>
    <t>Maintenance of infrastructure and communication network</t>
  </si>
  <si>
    <t>Одржавање инфраструк.и комуникац.мрезе</t>
  </si>
  <si>
    <t>Одржавање телефонских централа и апарата</t>
  </si>
  <si>
    <t>Maintenance of telephone switchboards and devices</t>
  </si>
  <si>
    <t>Одржавање телефонских централа и апарат</t>
  </si>
  <si>
    <t xml:space="preserve">Maintenance of telephone switchboards and devices </t>
  </si>
  <si>
    <t>Услуге техничког прегледа радио станица</t>
  </si>
  <si>
    <t>Services of technical inspection of radio stations</t>
  </si>
  <si>
    <t xml:space="preserve">Services of technical inspection of radio stations </t>
  </si>
  <si>
    <t>Одржавање система процесног видео надзора</t>
  </si>
  <si>
    <t>Maintenance of process video surveillance systems</t>
  </si>
  <si>
    <t>Одржавање система проц.видео надзора</t>
  </si>
  <si>
    <t>Интернет, мобилна и фиксна телефонија, везе, e-banking, web hosting</t>
  </si>
  <si>
    <t>Internet, mobile and fixed telephony, connections, e-banking, web hosting</t>
  </si>
  <si>
    <t>Интерн.моб.фикс.тел.везе,е-банк.wеб хост</t>
  </si>
  <si>
    <t>Одржавање SAP система</t>
  </si>
  <si>
    <t>SAP maintenance services</t>
  </si>
  <si>
    <t>Услуге одржавања САП система</t>
  </si>
  <si>
    <t>Услуге сателитског линка</t>
  </si>
  <si>
    <t>Satellite link services</t>
  </si>
  <si>
    <t>Непроизводне услуге</t>
  </si>
  <si>
    <t xml:space="preserve">Non-production services - other </t>
  </si>
  <si>
    <t>НЕПРОИЗВОДНЕ УСЛУГЕ-ОСТАЛО</t>
  </si>
  <si>
    <t>NON-PRODUCTION SERVICES - OTHER</t>
  </si>
  <si>
    <t>Маркетиншке услуге - брендирање</t>
  </si>
  <si>
    <t>Marketing services - Branding</t>
  </si>
  <si>
    <t>Маркетиншке услуге-Брендирање</t>
  </si>
  <si>
    <t>Marketing services-Branding</t>
  </si>
  <si>
    <t>Маркетиншке услуге - саветовање</t>
  </si>
  <si>
    <t>Marketing services - Consulting</t>
  </si>
  <si>
    <t>Маркетиншке услуге-Саветовање</t>
  </si>
  <si>
    <t>Marketing services-Consulting</t>
  </si>
  <si>
    <t>Маркетиншке услуге - оглашавање</t>
  </si>
  <si>
    <t>Marketing services - Advertising</t>
  </si>
  <si>
    <t>Маркетиншке услуге-Оглашавање</t>
  </si>
  <si>
    <t>Marketing services-Advertising</t>
  </si>
  <si>
    <t>Marketing services - Press clipping and press tour advertising</t>
  </si>
  <si>
    <t>Marketing services/press clipping/press tour advertising</t>
  </si>
  <si>
    <t>Маркетиншке услуге - услуге штампе</t>
  </si>
  <si>
    <t>Marketing services - Printing services</t>
  </si>
  <si>
    <t>Маркетиншке услуге-Услуге стампе</t>
  </si>
  <si>
    <t>Marketing services-printing services</t>
  </si>
  <si>
    <t>Маркетиншке услуге - корпоративни маркетинг</t>
  </si>
  <si>
    <t>Marketing services - Corporate marketing</t>
  </si>
  <si>
    <t>Маркетиншке услуге/Корпорат.маркетинг</t>
  </si>
  <si>
    <t>Marketing services/corporate marketing</t>
  </si>
  <si>
    <t>Рачуноводствена ревизија</t>
  </si>
  <si>
    <t>Accounting audit services</t>
  </si>
  <si>
    <t>Услуге рачуноводствене ревизије</t>
  </si>
  <si>
    <t xml:space="preserve">Чишћење просторија </t>
  </si>
  <si>
    <t xml:space="preserve">Facility cleaning services </t>
  </si>
  <si>
    <t>Комуналне услуге</t>
  </si>
  <si>
    <t>Communal services</t>
  </si>
  <si>
    <t xml:space="preserve">Communal services </t>
  </si>
  <si>
    <t>Сертификација и надзор система менаџмента MAT</t>
  </si>
  <si>
    <t>Акредитација и надзор тела за оцењивање зсаглашености (лабораторија и контролних тела)</t>
  </si>
  <si>
    <t>Акредит.надзор тел/усагл.лаб.конт.тела</t>
  </si>
  <si>
    <t>Угоститељске услуге</t>
  </si>
  <si>
    <t>Преводилачке услуге</t>
  </si>
  <si>
    <t>Translation services</t>
  </si>
  <si>
    <t>Услуге превођења</t>
  </si>
  <si>
    <t>Банкарске услуге</t>
  </si>
  <si>
    <t>Banking services</t>
  </si>
  <si>
    <t>Учешће на семинарима, сајмовима и конференцијама у земљи и иностранству</t>
  </si>
  <si>
    <t>Attending domestic and international seminars and conferences, fairs</t>
  </si>
  <si>
    <t>Учесшће на семин./конф./сајм.у земљи/ино</t>
  </si>
  <si>
    <t>Attending domestic/international seminars/conferences/fairs</t>
  </si>
  <si>
    <t>Правне, адвокатске услуге и услуге јавног бележника</t>
  </si>
  <si>
    <t>Legal and attorney's services, notary services</t>
  </si>
  <si>
    <t>Legal and attorney's services/notary services</t>
  </si>
  <si>
    <t>Организација свечаности, догађаја, тимбилдинга и сл.</t>
  </si>
  <si>
    <t>Services of organising ceremonies, events and team building activities</t>
  </si>
  <si>
    <t>Услуге орган.свечаности/догађ./тимбилд.</t>
  </si>
  <si>
    <t>Services of organising ceremonies/events/team building activities</t>
  </si>
  <si>
    <t>Мониторинг</t>
  </si>
  <si>
    <t>Monitoring services</t>
  </si>
  <si>
    <t>Услуге мониторинга</t>
  </si>
  <si>
    <t>Закуп простора за догађаје</t>
  </si>
  <si>
    <t>Venue leasing</t>
  </si>
  <si>
    <t>Услуге закупа простора за догађаје</t>
  </si>
  <si>
    <t xml:space="preserve">Закуп пословног простора </t>
  </si>
  <si>
    <t xml:space="preserve">Office space leasing </t>
  </si>
  <si>
    <t>Услуге закупа пословног простора</t>
  </si>
  <si>
    <t>Office space leasing</t>
  </si>
  <si>
    <t>Коришћење база података</t>
  </si>
  <si>
    <t xml:space="preserve">Services of database usage </t>
  </si>
  <si>
    <t>Услуге коришћења података (база)</t>
  </si>
  <si>
    <t>Services of database usage</t>
  </si>
  <si>
    <t>Контрола здравствене исправности намирница и санитарна контрола у објектима</t>
  </si>
  <si>
    <t>Food safety and sanitation controls at facilities</t>
  </si>
  <si>
    <t>Контрола здрав.испр.намир.и санит.у обј.</t>
  </si>
  <si>
    <t>Services - mystery shopper</t>
  </si>
  <si>
    <t>Процесуирање компанијских картица</t>
  </si>
  <si>
    <t>Company card processing</t>
  </si>
  <si>
    <t>Процесуирање банкарских картица</t>
  </si>
  <si>
    <t>Bank card processing</t>
  </si>
  <si>
    <t>Маркетиншке услуге - брендирање ПРО</t>
  </si>
  <si>
    <t>Marketing services - Branding PRO</t>
  </si>
  <si>
    <t>Маркетиншке услуге - саветовање ПРО</t>
  </si>
  <si>
    <t>Marketing services - Consulting PRO</t>
  </si>
  <si>
    <t>Маркетиншке услуге - оглашавање ПРО</t>
  </si>
  <si>
    <t>Marketing services - Advertising PRO</t>
  </si>
  <si>
    <t>Маркетиншке услуге - услуге штампе ПРО</t>
  </si>
  <si>
    <t>Marketing services - Printing services PRO</t>
  </si>
  <si>
    <t>Маркетиншке услуге-Услуге штампе</t>
  </si>
  <si>
    <t>Маркетиншке услуге - корпоративни маркетинг ПРО</t>
  </si>
  <si>
    <t>Marketing services - Corporate marketing PRO</t>
  </si>
  <si>
    <t>Контрола здравствене исправности намирница и санитарна контрола у објектима ПРО</t>
  </si>
  <si>
    <t>Food safety and sanitation controls at facilities PRO</t>
  </si>
  <si>
    <t>Services - mystery shopper PRO</t>
  </si>
  <si>
    <t>ПТТ услуге, услуге слања пошиљки - DHL</t>
  </si>
  <si>
    <t>ПТТ услуге, услуге слања пошиљки-ДХЛ</t>
  </si>
  <si>
    <t>2.1. Област активности за коју се пријављујете (изабрати из Сегментација услуга према нивоу ризика колона "услуге")</t>
  </si>
  <si>
    <t>Препишите/копирајте код таксономије из sheet-a Сегментација набавке СУ</t>
  </si>
  <si>
    <r>
      <t xml:space="preserve">Врста Услуге </t>
    </r>
    <r>
      <rPr>
        <b/>
        <sz val="11"/>
        <color rgb="FFC00000"/>
        <rFont val="Arial"/>
        <family val="2"/>
        <charset val="238"/>
      </rPr>
      <t xml:space="preserve"> (попуњава се аутоматски на основу унетог кода таксономије)</t>
    </r>
  </si>
  <si>
    <r>
      <t xml:space="preserve">Ниво ризика према таксономији </t>
    </r>
    <r>
      <rPr>
        <b/>
        <sz val="11"/>
        <color rgb="FFC00000"/>
        <rFont val="Arial"/>
        <family val="2"/>
        <charset val="238"/>
      </rPr>
      <t>(попуњава се аутоматски)</t>
    </r>
  </si>
  <si>
    <t>Назив фајла достављеног доказа-доставити потписано и печатирано</t>
  </si>
  <si>
    <r>
      <t xml:space="preserve">Елиминациони критеријуми претк/валификације Извођача са аспекта HSE су непостајање било ког од 5 доказа за одговоре означене *(звездицом) у приложеној табели.Уколико Извођач не испуњава елиминационе критеријуме сматра се </t>
    </r>
    <r>
      <rPr>
        <b/>
        <u/>
        <sz val="10"/>
        <color rgb="FFFF0000"/>
        <rFont val="Arial"/>
        <family val="2"/>
        <charset val="238"/>
      </rPr>
      <t xml:space="preserve">неквалификованим. </t>
    </r>
  </si>
  <si>
    <t xml:space="preserve">Ниво ризика - Кликом на падајући мени унесите припадајући ниво ризика услуге из Сегментација услуга према нивоу ризика. Кликом на падајући мени означавате  ниво ризика према аналогији која је описана у тексту испод </t>
  </si>
  <si>
    <t>Интерна правила из области НЅЕ (БЗР, ЗЖС, ЗОП);</t>
  </si>
  <si>
    <t xml:space="preserve"> Захтеве управљања нежељеним догађајима из области  НЅЕ (БЗР, ЗЖС, ЗОП);;</t>
  </si>
  <si>
    <t>Захтеве и санкције дефинисане  HSE Споразумом</t>
  </si>
  <si>
    <t xml:space="preserve">Код таксономије </t>
  </si>
  <si>
    <t>Врста Услуге  (попуњава се аутоматски на основу унетог кода таксономије)</t>
  </si>
  <si>
    <r>
      <t xml:space="preserve">Да би извођач био квалификован за обављање активности за које је процењен умерен ниво ризика мора да достави доказе означене тамно зеленом бојом - четири доказа ( од 6. до 9. питања); 
Да би извођач био квалификован за обављање активности за које је процењен висок ниво ризика мора да достави и доказе означене светло зеленом бојом -  још три доказа (од 6. до 12. питања).
</t>
    </r>
    <r>
      <rPr>
        <i/>
        <sz val="10"/>
        <color rgb="FFFF0000"/>
        <rFont val="Arial"/>
        <family val="2"/>
        <charset val="238"/>
      </rPr>
      <t xml:space="preserve">Уколико је Извођач квалификован за послове умереног нивоа ризика то имплицира да извођач може да обавља послове ниског и умереног нивоа. Иста аналогија се примењује за Извођаче који су квалификовани за послове високог нивоа ризика (могу да обављају послове умереног/ниског ризика). </t>
    </r>
  </si>
  <si>
    <t>Стручна спрема лица именогваног лица за БЗР</t>
  </si>
  <si>
    <t>Прилог 15 SD-09.01.21: Управљање извођачима са аспекта HSE</t>
  </si>
  <si>
    <t>НЅЕ КВАЛИФИКАЦИОНИ КРИТЕРИЈУМИ ЗА ОБЛАСТ ЖИВОТНЕ СРЕДИНЕ</t>
  </si>
  <si>
    <r>
      <t>Оцена/ HSE Квалификациони Упитник за Извођаче услуга у области</t>
    </r>
    <r>
      <rPr>
        <b/>
        <sz val="12"/>
        <color theme="1"/>
        <rFont val="Arial"/>
        <family val="2"/>
        <charset val="238"/>
      </rPr>
      <t xml:space="preserve"> заштите животне средине бр._______</t>
    </r>
  </si>
  <si>
    <t xml:space="preserve">Да ли ваша Компанија води годишње евиденције о количинама генерисаног отпада? </t>
  </si>
  <si>
    <t>Програм оспособљавања запослених, са темама, односно називима области из којих се спроводе обуке у вашој компанији;</t>
  </si>
  <si>
    <t xml:space="preserve">Доставити тражене евиденције (обавеза само за компаније које у свом раду генеришу отпад), односно ГИО (Годишњи извештај о отпаду) за претходну календарску годину </t>
  </si>
  <si>
    <t>Да ли имате успостављен систем истраге HSE догађаја?</t>
  </si>
  <si>
    <r>
      <t>Да ли поседујете сертификат ISO 9001 (за извођече који манип</t>
    </r>
    <r>
      <rPr>
        <sz val="9"/>
        <color rgb="FF7030A0"/>
        <rFont val="Arial"/>
        <family val="2"/>
        <charset val="238"/>
      </rPr>
      <t>u</t>
    </r>
    <r>
      <rPr>
        <sz val="9"/>
        <color theme="1"/>
        <rFont val="Arial"/>
        <family val="2"/>
        <charset val="238"/>
      </rPr>
      <t>лишу храном HACCP)?</t>
    </r>
  </si>
  <si>
    <r>
      <t xml:space="preserve">Да ли имате имплементиран неки други ISO стандард </t>
    </r>
    <r>
      <rPr>
        <sz val="9"/>
        <color theme="1"/>
        <rFont val="Arial"/>
        <family val="2"/>
        <charset val="238"/>
      </rPr>
      <t>(27001, 50001,…) ?</t>
    </r>
  </si>
  <si>
    <r>
      <t>Доставити важећи сертификат о имплементираном стандарду контроле квалитета ISO 9001 или за извођече који манип</t>
    </r>
    <r>
      <rPr>
        <sz val="9"/>
        <color rgb="FF7030A0"/>
        <rFont val="Arial"/>
        <family val="2"/>
        <charset val="238"/>
      </rPr>
      <t>u</t>
    </r>
    <r>
      <rPr>
        <sz val="9"/>
        <color theme="1"/>
        <rFont val="Arial"/>
        <family val="2"/>
        <charset val="238"/>
      </rPr>
      <t>лишу храном HACCP</t>
    </r>
  </si>
  <si>
    <r>
      <t xml:space="preserve">Важећи сертификат о имплементираном стандарду OHSAS 18001, као и уверење о интерним аудиторима за проверу </t>
    </r>
    <r>
      <rPr>
        <sz val="9"/>
        <color theme="1"/>
        <rFont val="Arial"/>
        <family val="2"/>
        <charset val="238"/>
      </rPr>
      <t>од стране запослених</t>
    </r>
  </si>
  <si>
    <t>Важећи сертификат о имплементираном стандарду ISO 14001</t>
  </si>
  <si>
    <t xml:space="preserve">Важећи сертификат о имплементираном стандарду </t>
  </si>
  <si>
    <t>2. Специјалиста набавке</t>
  </si>
  <si>
    <t>Прилог 3 SD-09.01.21</t>
  </si>
  <si>
    <t>Other services - seismic exploration</t>
  </si>
  <si>
    <t>Well killing</t>
  </si>
  <si>
    <r>
      <rPr>
        <b/>
        <sz val="10"/>
        <rFont val="Arial"/>
        <family val="2"/>
      </rPr>
      <t>Engineering supervision while drilling, killing a well, well servicing and major workover</t>
    </r>
  </si>
  <si>
    <r>
      <rPr>
        <b/>
        <sz val="10"/>
        <rFont val="Arial"/>
        <family val="2"/>
      </rPr>
      <t>CONSTRUCTION</t>
    </r>
    <r>
      <rPr>
        <sz val="10"/>
        <rFont val="Calibri"/>
        <family val="2"/>
      </rPr>
      <t xml:space="preserve">  </t>
    </r>
  </si>
  <si>
    <r>
      <rPr>
        <b/>
        <sz val="10"/>
        <rFont val="Arial"/>
        <family val="2"/>
      </rPr>
      <t>Design and survey works</t>
    </r>
    <r>
      <rPr>
        <sz val="10"/>
        <rFont val="Calibri"/>
        <family val="2"/>
      </rPr>
      <t xml:space="preserve"> </t>
    </r>
  </si>
  <si>
    <r>
      <rPr>
        <b/>
        <sz val="10"/>
        <rFont val="Arial"/>
        <family val="2"/>
      </rPr>
      <t>General construction works (earthworks, reinforcing works, concrete works, installation works)</t>
    </r>
  </si>
  <si>
    <t>Општи грађ.рад./земљ.армир.бето.инст.р</t>
  </si>
  <si>
    <t>Керамичарски радови</t>
  </si>
  <si>
    <t>Tiling</t>
  </si>
  <si>
    <t>Молерско-фарбарски радови</t>
  </si>
  <si>
    <t>Painting</t>
  </si>
  <si>
    <t>Изолатерски радови</t>
  </si>
  <si>
    <t>Insulation installation</t>
  </si>
  <si>
    <t>Кровопокривачки радови</t>
  </si>
  <si>
    <t>Roofing</t>
  </si>
  <si>
    <t>Лимарски радови</t>
  </si>
  <si>
    <t>Sheet-metal work</t>
  </si>
  <si>
    <t>Joinery work</t>
  </si>
  <si>
    <t>Браварски радови</t>
  </si>
  <si>
    <t>Metalwork</t>
  </si>
  <si>
    <t>Подополагачки радови</t>
  </si>
  <si>
    <t>Flooring</t>
  </si>
  <si>
    <t>Водоинсталатерски радови</t>
  </si>
  <si>
    <t>Plumbing</t>
  </si>
  <si>
    <r>
      <rPr>
        <b/>
        <sz val="10"/>
        <rFont val="Arial"/>
        <family val="2"/>
      </rPr>
      <t>Construction of wellsite and wellsite access roads</t>
    </r>
  </si>
  <si>
    <t>Производнo/процесни објекти</t>
  </si>
  <si>
    <r>
      <rPr>
        <b/>
        <sz val="10"/>
        <rFont val="Arial"/>
        <family val="2"/>
      </rPr>
      <t xml:space="preserve">Services of construction, reconstruction, and repair of power facilities </t>
    </r>
  </si>
  <si>
    <r>
      <rPr>
        <b/>
        <sz val="10"/>
        <rFont val="Arial"/>
        <family val="2"/>
      </rPr>
      <t>Pipeline construction and reconstruction</t>
    </r>
  </si>
  <si>
    <r>
      <rPr>
        <b/>
        <sz val="10"/>
        <rFont val="Arial"/>
        <family val="2"/>
      </rPr>
      <t>Turnkey construction services (engineering, delivery, installation and commissioning of equipment, building and associated works)</t>
    </r>
  </si>
  <si>
    <r>
      <rPr>
        <b/>
        <sz val="10"/>
        <rFont val="Arial"/>
        <family val="2"/>
      </rPr>
      <t>Pre-project works (risk assessment documents, fire safety plans...)</t>
    </r>
  </si>
  <si>
    <r>
      <rPr>
        <b/>
        <sz val="10"/>
        <rFont val="Arial"/>
        <family val="2"/>
      </rPr>
      <t xml:space="preserve">Process equipment </t>
    </r>
    <r>
      <rPr>
        <b/>
        <strike/>
        <sz val="10"/>
        <color rgb="FF00B050"/>
        <rFont val="Arial"/>
        <family val="2"/>
      </rPr>
      <t/>
    </r>
  </si>
  <si>
    <t>Одрзавање и Сервисирање Процесне Опреме</t>
  </si>
  <si>
    <t xml:space="preserve">Process equipment </t>
  </si>
  <si>
    <t>Поправка ел. мотора</t>
  </si>
  <si>
    <t>Repai of electric motors</t>
  </si>
  <si>
    <t>Repair of electric motors</t>
  </si>
  <si>
    <t>Поправка дозир и циркулационих пумпи</t>
  </si>
  <si>
    <t>Repair of metering and circulation pump</t>
  </si>
  <si>
    <t>Одржавање електро батерија и др.</t>
  </si>
  <si>
    <t>Одржавања електро опреме</t>
  </si>
  <si>
    <t>Одржавања остале ротационе опреме</t>
  </si>
  <si>
    <r>
      <rPr>
        <b/>
        <sz val="10"/>
        <rFont val="Arial"/>
        <family val="2"/>
      </rPr>
      <t>Maintenance of measurement and regulation instruments</t>
    </r>
  </si>
  <si>
    <r>
      <rPr>
        <b/>
        <sz val="10"/>
        <rFont val="Arial"/>
        <family val="2"/>
      </rPr>
      <t>Maintenance of well services equipment</t>
    </r>
  </si>
  <si>
    <r>
      <rPr>
        <b/>
        <sz val="10"/>
        <rFont val="Arial"/>
        <family val="2"/>
      </rPr>
      <t xml:space="preserve">Maintenance of well services equipment </t>
    </r>
  </si>
  <si>
    <r>
      <rPr>
        <b/>
        <sz val="10"/>
        <rFont val="Arial"/>
        <family val="2"/>
      </rPr>
      <t>Maintenance and servicing of special operations machines (cementing unit, wireline, coiled tubing, well testing equipment…)</t>
    </r>
  </si>
  <si>
    <r>
      <rPr>
        <b/>
        <sz val="10"/>
        <rFont val="Arial"/>
        <family val="2"/>
      </rPr>
      <t xml:space="preserve">Cleaning and degreasing </t>
    </r>
    <r>
      <rPr>
        <sz val="10"/>
        <rFont val="Calibri"/>
        <family val="2"/>
      </rPr>
      <t xml:space="preserve"> </t>
    </r>
  </si>
  <si>
    <r>
      <rPr>
        <b/>
        <sz val="10"/>
        <rFont val="Arial"/>
        <family val="2"/>
      </rPr>
      <t xml:space="preserve">Chemical cleaning of tanks, pipelines, heat exchangers and equipment </t>
    </r>
  </si>
  <si>
    <t>Одржавање пословног простора - термо</t>
  </si>
  <si>
    <t>Bussiness premisses maintenance – thermal</t>
  </si>
  <si>
    <t>Одржавање пословног простора - грађевинско</t>
  </si>
  <si>
    <t>Bussiness premisses maintenance – construction</t>
  </si>
  <si>
    <t>Одржавање пословног простора - електро</t>
  </si>
  <si>
    <t>Bussiness premisses maintenance – electrical</t>
  </si>
  <si>
    <t>Одржавање пословног простора - ентеријер</t>
  </si>
  <si>
    <t>Bussiness premisses maintenance – interior</t>
  </si>
  <si>
    <t>Одржавање пословног простора - машинско</t>
  </si>
  <si>
    <t>Bussiness premisses maintenance – machine</t>
  </si>
  <si>
    <t>Одржавање пословног простора - остало</t>
  </si>
  <si>
    <t>Bussiness premisses maintenance – other</t>
  </si>
  <si>
    <r>
      <rPr>
        <b/>
        <sz val="10"/>
        <rFont val="Arial"/>
        <family val="2"/>
      </rPr>
      <t>Jazak Potable Water Production Unit maintenance services</t>
    </r>
  </si>
  <si>
    <r>
      <rPr>
        <b/>
        <sz val="10"/>
        <rFont val="Arial"/>
        <family val="2"/>
      </rPr>
      <t>Jazak</t>
    </r>
    <r>
      <rPr>
        <sz val="10"/>
        <rFont val="Calibri"/>
        <family val="2"/>
      </rPr>
      <t xml:space="preserve"> </t>
    </r>
    <r>
      <rPr>
        <b/>
        <sz val="10"/>
        <rFont val="Arial"/>
        <family val="2"/>
      </rPr>
      <t>Potable Water Production Unit maintenance services</t>
    </r>
  </si>
  <si>
    <r>
      <rPr>
        <b/>
        <sz val="10"/>
        <rFont val="Arial"/>
        <family val="2"/>
      </rPr>
      <t>Retail network development services</t>
    </r>
  </si>
  <si>
    <t>Маркетиншке услуге ПРО</t>
  </si>
  <si>
    <r>
      <rPr>
        <b/>
        <sz val="10"/>
        <rFont val="Arial"/>
        <family val="2"/>
      </rPr>
      <t>Air quality analysis</t>
    </r>
  </si>
  <si>
    <r>
      <rPr>
        <b/>
        <sz val="10"/>
        <rFont val="Arial"/>
        <family val="2"/>
      </rPr>
      <t xml:space="preserve">Temporary storage and permanent disposal of waste </t>
    </r>
  </si>
  <si>
    <t>Карактеризација отпада</t>
  </si>
  <si>
    <t xml:space="preserve">Збрињавање историсјког отпада и рекултивација локације </t>
  </si>
  <si>
    <t>Збрињавање историсјког отпада и рекултивација локације</t>
  </si>
  <si>
    <t xml:space="preserve">Збрињавање зауљене земље и зауљених муљева од одржавања(чишћења) резервоара и процене опреме </t>
  </si>
  <si>
    <t>Збрињавање зауљене земље и талога</t>
  </si>
  <si>
    <t>Збрињавање опасног отпада</t>
  </si>
  <si>
    <t>Збрињавање неопасног отпада</t>
  </si>
  <si>
    <r>
      <rPr>
        <b/>
        <sz val="10"/>
        <rFont val="Arial"/>
        <family val="2"/>
      </rPr>
      <t>Soil remediation services</t>
    </r>
  </si>
  <si>
    <r>
      <rPr>
        <b/>
        <sz val="10"/>
        <rFont val="Arial"/>
        <family val="2"/>
      </rPr>
      <t>Workplace conditions and safety testing services (winter and summer reading)</t>
    </r>
  </si>
  <si>
    <r>
      <rPr>
        <b/>
        <sz val="10"/>
        <rFont val="Arial"/>
        <family val="2"/>
      </rPr>
      <t>Environmental Protection and Occupational Safety</t>
    </r>
    <r>
      <rPr>
        <sz val="10"/>
        <rFont val="Calibri"/>
        <family val="2"/>
      </rPr>
      <t xml:space="preserve"> </t>
    </r>
    <r>
      <rPr>
        <b/>
        <sz val="10"/>
        <rFont val="Arial"/>
        <family val="2"/>
      </rPr>
      <t>- Other</t>
    </r>
  </si>
  <si>
    <t>Environmental Protection and Occupational Safety-Other</t>
  </si>
  <si>
    <r>
      <t>Друмски транспорт деривата нафте - бела роба</t>
    </r>
    <r>
      <rPr>
        <strike/>
        <sz val="10"/>
        <color theme="1"/>
        <rFont val="Arial"/>
        <family val="2"/>
        <charset val="238"/>
      </rPr>
      <t xml:space="preserve"> </t>
    </r>
  </si>
  <si>
    <t>Petroleum products transportation by road - white products</t>
  </si>
  <si>
    <t xml:space="preserve">Друмски транспорт деривата нафте - бела роба </t>
  </si>
  <si>
    <t>Друмски транспорт деривата нафте - црна роба</t>
  </si>
  <si>
    <t>Petroleum products transportation by road - black products</t>
  </si>
  <si>
    <t xml:space="preserve">Друмски транспорт деривата нафте - црна роба </t>
  </si>
  <si>
    <t>Друмски транспорт  - ТНГ</t>
  </si>
  <si>
    <t>Transportation by road - LPG</t>
  </si>
  <si>
    <t xml:space="preserve">Друмски транспорт  - ТНГ </t>
  </si>
  <si>
    <t>Друмски транспорт камионскипревоз паковане робе</t>
  </si>
  <si>
    <t>Друмски транспорт камионски превоз паковане робе</t>
  </si>
  <si>
    <t>Транспорт продуктоводима</t>
  </si>
  <si>
    <t>Transportation through oil products pipelline</t>
  </si>
  <si>
    <r>
      <rPr>
        <b/>
        <sz val="10"/>
        <rFont val="Arial"/>
        <family val="2"/>
      </rPr>
      <t xml:space="preserve">Freight forwarding services for customs clearance </t>
    </r>
  </si>
  <si>
    <r>
      <rPr>
        <b/>
        <sz val="10"/>
        <rFont val="Arial"/>
        <family val="2"/>
      </rPr>
      <t xml:space="preserve">ADR for vehicles and drivers </t>
    </r>
  </si>
  <si>
    <r>
      <rPr>
        <b/>
        <sz val="10"/>
        <rFont val="Arial"/>
        <family val="2"/>
      </rPr>
      <t xml:space="preserve">Tyre weld  </t>
    </r>
  </si>
  <si>
    <r>
      <rPr>
        <b/>
        <sz val="10"/>
        <rFont val="Arial"/>
        <family val="2"/>
      </rPr>
      <t xml:space="preserve">Technical inspection and registration of vehicles </t>
    </r>
  </si>
  <si>
    <r>
      <rPr>
        <b/>
        <sz val="10"/>
        <rFont val="Arial"/>
        <family val="2"/>
      </rPr>
      <t>Carrier monitoring (GPS monitoring services)</t>
    </r>
  </si>
  <si>
    <r>
      <rPr>
        <b/>
        <sz val="10"/>
        <rFont val="Arial"/>
        <family val="2"/>
      </rPr>
      <t>Carrier monitoring (GPS)</t>
    </r>
  </si>
  <si>
    <r>
      <rPr>
        <b/>
        <sz val="10"/>
        <rFont val="Arial"/>
        <family val="2"/>
      </rPr>
      <t xml:space="preserve">Tachograph services </t>
    </r>
  </si>
  <si>
    <r>
      <rPr>
        <b/>
        <sz val="10"/>
        <rFont val="Arial"/>
        <family val="2"/>
      </rPr>
      <t>Technical inspection and registration of vehicles MAT</t>
    </r>
  </si>
  <si>
    <r>
      <rPr>
        <b/>
        <sz val="10"/>
        <rFont val="Arial"/>
        <family val="2"/>
      </rPr>
      <t>Carrier monitoring (GPS monitoring services) MAT</t>
    </r>
  </si>
  <si>
    <r>
      <rPr>
        <b/>
        <sz val="10"/>
        <rFont val="Arial"/>
        <family val="2"/>
      </rPr>
      <t xml:space="preserve">Carrier monitoring (GPS) </t>
    </r>
  </si>
  <si>
    <r>
      <rPr>
        <b/>
        <sz val="10"/>
        <rFont val="Arial"/>
        <family val="2"/>
      </rPr>
      <t>Tachograph services  MAT</t>
    </r>
  </si>
  <si>
    <r>
      <rPr>
        <b/>
        <sz val="10"/>
        <rFont val="Arial"/>
        <family val="2"/>
      </rPr>
      <t xml:space="preserve">Tachograph services  </t>
    </r>
  </si>
  <si>
    <t>Medical specialist examinations</t>
  </si>
  <si>
    <r>
      <rPr>
        <b/>
        <sz val="10"/>
        <rFont val="Arial"/>
        <family val="2"/>
      </rPr>
      <t>HR services: training and professional development, personnel selection, insurance</t>
    </r>
  </si>
  <si>
    <r>
      <rPr>
        <b/>
        <sz val="10"/>
        <rFont val="Arial"/>
        <family val="2"/>
      </rPr>
      <t xml:space="preserve">Transportation of employees </t>
    </r>
  </si>
  <si>
    <r>
      <rPr>
        <b/>
        <sz val="10"/>
        <rFont val="Arial"/>
        <family val="2"/>
      </rPr>
      <t xml:space="preserve">Accommodation and transportation during business travel </t>
    </r>
  </si>
  <si>
    <t>Crude oil tanks rent</t>
  </si>
  <si>
    <t>Изнајмљивање радних машина са услугом руковања (радна машина је моторно возило које је првенствено намењено за извођење одређених радова (комбајн, ваљак, грејдер, утоваривач, ровокопач, булдожер, виљушкар и сл.) и чија највећа конструктивна брзина кретања не прелази 45 км/х)</t>
  </si>
  <si>
    <t>Rental of working machines with handling service (a working machine is a motor vehicle primarily intended for certain works (harvester, roller, grader, loader, excavator, bulldozer, forklift truck, etc.) whose maximum design speed does not exceed 45 km/h)</t>
  </si>
  <si>
    <t>Изнајмљивање радних машина са услугом руковања</t>
  </si>
  <si>
    <t>Rental of working machines with handling service</t>
  </si>
  <si>
    <t>Mерење ТНГ</t>
  </si>
  <si>
    <t>LPG measurement</t>
  </si>
  <si>
    <r>
      <rPr>
        <b/>
        <sz val="10"/>
        <rFont val="Arial"/>
        <family val="2"/>
      </rPr>
      <t xml:space="preserve">Outsourcing </t>
    </r>
  </si>
  <si>
    <r>
      <rPr>
        <b/>
        <sz val="10"/>
        <rFont val="Arial"/>
        <family val="2"/>
      </rPr>
      <t xml:space="preserve">Classification of equipment </t>
    </r>
  </si>
  <si>
    <r>
      <rPr>
        <b/>
        <sz val="10"/>
        <rFont val="Arial"/>
        <family val="2"/>
      </rPr>
      <t>Testing and inspections</t>
    </r>
    <r>
      <rPr>
        <sz val="10"/>
        <rFont val="Calibri"/>
        <family val="2"/>
      </rPr>
      <t xml:space="preserve"> </t>
    </r>
  </si>
  <si>
    <r>
      <rPr>
        <b/>
        <sz val="10"/>
        <rFont val="Arial"/>
        <family val="2"/>
      </rPr>
      <t xml:space="preserve">Calibration and standardisation </t>
    </r>
  </si>
  <si>
    <t>Сервисирање и оверавање/еталонирање мерила протока</t>
  </si>
  <si>
    <t xml:space="preserve"> Retesting and recertification of Ex equipment</t>
  </si>
  <si>
    <t>Атестирање  мерних система</t>
  </si>
  <si>
    <t xml:space="preserve"> Testing and certification of measurement systems</t>
  </si>
  <si>
    <t>Testing and certification of measurement systems</t>
  </si>
  <si>
    <t>Testing and certification of material and devices</t>
  </si>
  <si>
    <t>Testing and certification of management system</t>
  </si>
  <si>
    <r>
      <rPr>
        <b/>
        <sz val="10"/>
        <rFont val="Arial"/>
        <family val="2"/>
      </rPr>
      <t>Energy audit of electrical equipment (generator, relays, cables, electric engines, switches, transformers, soft-starters, water resistors, grounding system, batteries).</t>
    </r>
  </si>
  <si>
    <r>
      <rPr>
        <b/>
        <sz val="10"/>
        <rFont val="Arial"/>
        <family val="2"/>
      </rPr>
      <t>Services of</t>
    </r>
    <r>
      <rPr>
        <sz val="10"/>
        <rFont val="Calibri"/>
        <family val="2"/>
      </rPr>
      <t xml:space="preserve"> </t>
    </r>
    <r>
      <rPr>
        <b/>
        <sz val="10"/>
        <rFont val="Arial"/>
        <family val="2"/>
      </rPr>
      <t>the</t>
    </r>
    <r>
      <rPr>
        <sz val="10"/>
        <rFont val="Calibri"/>
        <family val="2"/>
      </rPr>
      <t xml:space="preserve"> </t>
    </r>
    <r>
      <rPr>
        <b/>
        <sz val="10"/>
        <rFont val="Arial"/>
        <family val="2"/>
      </rPr>
      <t>Directorate of Measures and Precious Metals</t>
    </r>
  </si>
  <si>
    <r>
      <rPr>
        <b/>
        <sz val="10"/>
        <rFont val="Arial"/>
        <family val="2"/>
      </rPr>
      <t>Testing and inspections - other</t>
    </r>
  </si>
  <si>
    <r>
      <rPr>
        <b/>
        <sz val="10"/>
        <rFont val="Arial"/>
        <family val="2"/>
      </rPr>
      <t xml:space="preserve">Testing and inspections - other </t>
    </r>
  </si>
  <si>
    <r>
      <rPr>
        <b/>
        <sz val="10"/>
        <rFont val="Arial"/>
        <family val="2"/>
      </rPr>
      <t>IT and telecommunications services</t>
    </r>
    <r>
      <rPr>
        <sz val="10"/>
        <rFont val="Calibri"/>
        <family val="2"/>
      </rPr>
      <t xml:space="preserve"> </t>
    </r>
  </si>
  <si>
    <t>Software implementation</t>
  </si>
  <si>
    <t>Одржавање штампача и скенера</t>
  </si>
  <si>
    <t>Maintenance of printers and scanners</t>
  </si>
  <si>
    <t>Одржавање ИТ додатне опреме</t>
  </si>
  <si>
    <t>Maintenance of IT accessories</t>
  </si>
  <si>
    <t>Одржавање сервера</t>
  </si>
  <si>
    <t>Server maintenance</t>
  </si>
  <si>
    <t>Одржавање софтвера</t>
  </si>
  <si>
    <t>Software maintenance</t>
  </si>
  <si>
    <t>Одржавање специјализоване опреме</t>
  </si>
  <si>
    <t>Maintenance of specialized equipment</t>
  </si>
  <si>
    <t>ИТ Подршка</t>
  </si>
  <si>
    <t>IT support</t>
  </si>
  <si>
    <t>Procurement of standards</t>
  </si>
  <si>
    <t>Правне и адвокатске услуге/у.јавног бележника</t>
  </si>
  <si>
    <t>Тајни купац/истраживање тржишта</t>
  </si>
  <si>
    <t>Тајни купац /истраживање тржишта ПРО</t>
  </si>
  <si>
    <r>
      <t xml:space="preserve">У поље Област Активности за коју се пријављујете обавезно унесите све активности које сте препознали у приложеној табели. Ископирајте код таксономије из sheet-a Сегментација набавке СУ у колону Ц, врста услуге и ниво ризика се одређује аутоматски на основу копираног кода. 
Како бисте успешно препознали ниво ризика услуга које пружате за Друштво, користите приложену табелу Сегментација услуга према нивоу ризика са већ препознатим нивоима ризика за све препознате услуге. 
Уколико пружате више услуга, Упитник попуњавате према највећем нивоу ризика, тј ако се </t>
    </r>
    <r>
      <rPr>
        <b/>
        <sz val="10"/>
        <color theme="1"/>
        <rFont val="Arial"/>
        <family val="2"/>
        <charset val="238"/>
      </rPr>
      <t xml:space="preserve">пријављујете за пет активности од којих је три малог ризика и две умереног Ви треба да попуните и доставите доказе тражене за умерени ниво ризика без обзира што се можда сада нећете јавити на тендер за набавку услуга умереног ризика већ ниског нивоа ризика. </t>
    </r>
    <r>
      <rPr>
        <sz val="10"/>
        <color theme="1"/>
        <rFont val="Arial"/>
        <family val="2"/>
        <charset val="238"/>
      </rPr>
      <t xml:space="preserve">Иста аналогија се примењује и на случајеве са високим нивоом ризика. </t>
    </r>
  </si>
</sst>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1">
    <numFmt numFmtId="164" formatCode="[$-409]mmmm\ d\,\ yyyy;@"/>
  </numFmts>
  <fonts count="45" x14ac:knownFonts="1">
    <font>
      <sz val="11"/>
      <color theme="1"/>
      <name val="Calibri"/>
      <family val="2"/>
      <charset val="238"/>
      <scheme val="minor"/>
    </font>
    <font>
      <sz val="10"/>
      <color theme="1"/>
      <name val="Arial"/>
      <family val="2"/>
      <charset val="238"/>
    </font>
    <font>
      <b/>
      <sz val="10"/>
      <color theme="1"/>
      <name val="Arial"/>
      <family val="2"/>
      <charset val="238"/>
    </font>
    <font>
      <b/>
      <sz val="11"/>
      <color theme="1"/>
      <name val="Arial"/>
      <family val="2"/>
      <charset val="238"/>
    </font>
    <font>
      <sz val="8"/>
      <color theme="1"/>
      <name val="Arial"/>
      <family val="2"/>
      <charset val="238"/>
    </font>
    <font>
      <sz val="11"/>
      <color theme="1"/>
      <name val="Arial"/>
      <family val="2"/>
      <charset val="238"/>
    </font>
    <font>
      <sz val="9"/>
      <color theme="1"/>
      <name val="Arial"/>
      <family val="2"/>
      <charset val="238"/>
    </font>
    <font>
      <b/>
      <u/>
      <sz val="10"/>
      <color theme="1"/>
      <name val="Arial"/>
      <family val="2"/>
      <charset val="238"/>
    </font>
    <font>
      <i/>
      <sz val="10"/>
      <color theme="1"/>
      <name val="Arial"/>
      <family val="2"/>
      <charset val="238"/>
    </font>
    <font>
      <i/>
      <sz val="9"/>
      <color theme="1"/>
      <name val="Arial"/>
      <family val="2"/>
      <charset val="238"/>
    </font>
    <font>
      <b/>
      <sz val="11"/>
      <color rgb="FF00B050"/>
      <name val="Calibri"/>
      <family val="2"/>
      <charset val="238"/>
      <scheme val="minor"/>
    </font>
    <font>
      <sz val="11"/>
      <color rgb="FFFF0000"/>
      <name val="Calibri"/>
      <family val="2"/>
      <charset val="238"/>
      <scheme val="minor"/>
    </font>
    <font>
      <b/>
      <sz val="11"/>
      <color rgb="FFFF0000"/>
      <name val="Calibri"/>
      <family val="2"/>
      <charset val="238"/>
      <scheme val="minor"/>
    </font>
    <font>
      <b/>
      <u/>
      <sz val="10"/>
      <color rgb="FFFF0000"/>
      <name val="Arial"/>
      <family val="2"/>
      <charset val="238"/>
    </font>
    <font>
      <sz val="10"/>
      <name val="Arial"/>
      <family val="2"/>
      <charset val="238"/>
    </font>
    <font>
      <sz val="10"/>
      <color theme="0"/>
      <name val="Arial"/>
      <family val="2"/>
      <charset val="238"/>
    </font>
    <font>
      <b/>
      <sz val="10"/>
      <color theme="0"/>
      <name val="Arial"/>
      <family val="2"/>
      <charset val="238"/>
    </font>
    <font>
      <b/>
      <sz val="9"/>
      <color theme="0"/>
      <name val="Arial"/>
      <family val="2"/>
      <charset val="238"/>
    </font>
    <font>
      <i/>
      <sz val="10"/>
      <color theme="0"/>
      <name val="Arial"/>
      <family val="2"/>
      <charset val="238"/>
    </font>
    <font>
      <i/>
      <sz val="9"/>
      <color theme="0"/>
      <name val="Arial"/>
      <family val="2"/>
      <charset val="238"/>
    </font>
    <font>
      <b/>
      <u/>
      <sz val="9"/>
      <color theme="1"/>
      <name val="Arial"/>
      <family val="2"/>
      <charset val="238"/>
    </font>
    <font>
      <b/>
      <sz val="12"/>
      <color theme="1"/>
      <name val="Arial"/>
      <family val="2"/>
      <charset val="238"/>
    </font>
    <font>
      <b/>
      <sz val="10"/>
      <name val="Arial"/>
      <family val="2"/>
      <charset val="238"/>
    </font>
    <font>
      <sz val="11"/>
      <color theme="0"/>
      <name val="Calibri"/>
      <family val="2"/>
      <charset val="238"/>
      <scheme val="minor"/>
    </font>
    <font>
      <i/>
      <sz val="11"/>
      <color theme="0"/>
      <name val="Arial"/>
      <family val="2"/>
      <charset val="238"/>
    </font>
    <font>
      <b/>
      <i/>
      <sz val="9"/>
      <color theme="1"/>
      <name val="Arial"/>
      <family val="2"/>
      <charset val="238"/>
    </font>
    <font>
      <b/>
      <sz val="14"/>
      <color theme="1"/>
      <name val="Arial"/>
      <family val="2"/>
      <charset val="238"/>
    </font>
    <font>
      <sz val="11"/>
      <color theme="0"/>
      <name val="Arial"/>
      <family val="2"/>
      <charset val="238"/>
    </font>
    <font>
      <b/>
      <sz val="14"/>
      <color theme="1"/>
      <name val="Calibri"/>
      <family val="2"/>
      <charset val="238"/>
      <scheme val="minor"/>
    </font>
    <font>
      <b/>
      <sz val="12"/>
      <name val="Arial"/>
      <family val="2"/>
      <charset val="238"/>
    </font>
    <font>
      <b/>
      <sz val="11"/>
      <color theme="1"/>
      <name val="Calibri"/>
      <family val="2"/>
      <charset val="238"/>
      <scheme val="minor"/>
    </font>
    <font>
      <sz val="11"/>
      <color rgb="FF006100"/>
      <name val="Calibri"/>
      <family val="2"/>
      <charset val="238"/>
      <scheme val="minor"/>
    </font>
    <font>
      <i/>
      <sz val="11"/>
      <name val="Arial"/>
      <family val="2"/>
      <charset val="238"/>
    </font>
    <font>
      <sz val="11"/>
      <name val="Arial"/>
      <family val="2"/>
      <charset val="238"/>
    </font>
    <font>
      <b/>
      <sz val="11"/>
      <name val="Arial"/>
      <family val="2"/>
      <charset val="238"/>
    </font>
    <font>
      <b/>
      <sz val="14"/>
      <name val="Arial"/>
      <family val="2"/>
      <charset val="238"/>
    </font>
    <font>
      <sz val="11"/>
      <color rgb="FF9C6500"/>
      <name val="Calibri"/>
      <family val="2"/>
      <charset val="238"/>
      <scheme val="minor"/>
    </font>
    <font>
      <b/>
      <sz val="11"/>
      <color rgb="FFC00000"/>
      <name val="Arial"/>
      <family val="2"/>
      <charset val="238"/>
    </font>
    <font>
      <i/>
      <sz val="10"/>
      <color rgb="FFFF0000"/>
      <name val="Arial"/>
      <family val="2"/>
      <charset val="238"/>
    </font>
    <font>
      <sz val="9"/>
      <color rgb="FF7030A0"/>
      <name val="Arial"/>
      <family val="2"/>
      <charset val="238"/>
    </font>
    <font>
      <b/>
      <sz val="10"/>
      <name val="Arial"/>
      <family val="2"/>
    </font>
    <font>
      <sz val="10"/>
      <name val="Arial"/>
      <family val="2"/>
    </font>
    <font>
      <sz val="10"/>
      <name val="Calibri"/>
      <family val="2"/>
    </font>
    <font>
      <b/>
      <strike/>
      <sz val="10"/>
      <color rgb="FF00B050"/>
      <name val="Arial"/>
      <family val="2"/>
    </font>
    <font>
      <strike/>
      <sz val="10"/>
      <color theme="1"/>
      <name val="Arial"/>
      <family val="2"/>
      <charset val="238"/>
    </font>
  </fonts>
  <fills count="20">
    <fill>
      <patternFill patternType="none"/>
    </fill>
    <fill>
      <patternFill patternType="gray125"/>
    </fill>
    <fill>
      <patternFill patternType="solid">
        <fgColor rgb="FF002060"/>
        <bgColor indexed="64"/>
      </patternFill>
    </fill>
    <fill>
      <patternFill patternType="solid">
        <fgColor theme="4" tint="0.79998168889431442"/>
        <bgColor indexed="64"/>
      </patternFill>
    </fill>
    <fill>
      <patternFill patternType="solid">
        <fgColor theme="0"/>
        <bgColor indexed="64"/>
      </patternFill>
    </fill>
    <fill>
      <patternFill patternType="solid">
        <fgColor theme="0" tint="-4.9989318521683403E-2"/>
        <bgColor indexed="64"/>
      </patternFill>
    </fill>
    <fill>
      <patternFill patternType="solid">
        <fgColor theme="4" tint="0.39997558519241921"/>
        <bgColor indexed="64"/>
      </patternFill>
    </fill>
    <fill>
      <patternFill patternType="solid">
        <fgColor theme="6" tint="0.59999389629810485"/>
        <bgColor indexed="64"/>
      </patternFill>
    </fill>
    <fill>
      <patternFill patternType="solid">
        <fgColor theme="6" tint="-0.249977111117893"/>
        <bgColor indexed="64"/>
      </patternFill>
    </fill>
    <fill>
      <patternFill patternType="solid">
        <fgColor rgb="FFFFFF00"/>
        <bgColor indexed="64"/>
      </patternFill>
    </fill>
    <fill>
      <patternFill patternType="solid">
        <fgColor rgb="FFFF0000"/>
        <bgColor indexed="64"/>
      </patternFill>
    </fill>
    <fill>
      <patternFill patternType="solid">
        <fgColor rgb="FF00B050"/>
        <bgColor indexed="64"/>
      </patternFill>
    </fill>
    <fill>
      <patternFill patternType="solid">
        <fgColor rgb="FFC6EFCE"/>
      </patternFill>
    </fill>
    <fill>
      <patternFill patternType="solid">
        <fgColor rgb="FFFFEB9C"/>
      </patternFill>
    </fill>
    <fill>
      <patternFill patternType="solid">
        <fgColor theme="6" tint="0.79998168889431442"/>
        <bgColor indexed="64"/>
      </patternFill>
    </fill>
    <fill>
      <patternFill patternType="solid">
        <fgColor theme="8" tint="0.59999389629810485"/>
        <bgColor indexed="64"/>
      </patternFill>
    </fill>
    <fill>
      <patternFill patternType="solid">
        <fgColor theme="0" tint="-0.14999847407452621"/>
        <bgColor indexed="64"/>
      </patternFill>
    </fill>
    <fill>
      <patternFill patternType="solid">
        <fgColor theme="2"/>
        <bgColor indexed="64"/>
      </patternFill>
    </fill>
    <fill>
      <patternFill patternType="solid">
        <fgColor theme="6" tint="0.79995117038483843"/>
        <bgColor indexed="64"/>
      </patternFill>
    </fill>
    <fill>
      <patternFill patternType="solid">
        <fgColor theme="8" tint="0.59996337778862885"/>
        <bgColor indexed="64"/>
      </patternFill>
    </fill>
  </fills>
  <borders count="18">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style="thin">
        <color indexed="64"/>
      </left>
      <right/>
      <top style="thin">
        <color indexed="64"/>
      </top>
      <bottom/>
      <diagonal/>
    </border>
    <border>
      <left/>
      <right style="thin">
        <color indexed="64"/>
      </right>
      <top/>
      <bottom/>
      <diagonal/>
    </border>
    <border>
      <left/>
      <right/>
      <top style="thin">
        <color indexed="64"/>
      </top>
      <bottom/>
      <diagonal/>
    </border>
    <border>
      <left style="thin">
        <color indexed="64"/>
      </left>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s>
  <cellStyleXfs count="5">
    <xf numFmtId="0" fontId="0" fillId="0" borderId="0"/>
    <xf numFmtId="0" fontId="31" fillId="12" borderId="0" applyNumberFormat="0" applyBorder="0" applyAlignment="0" applyProtection="0"/>
    <xf numFmtId="0" fontId="36" fillId="13" borderId="0" applyNumberFormat="0" applyBorder="0" applyAlignment="0" applyProtection="0"/>
    <xf numFmtId="0" fontId="31" fillId="12" borderId="0" applyNumberFormat="0" applyBorder="0" applyAlignment="0" applyProtection="0"/>
    <xf numFmtId="0" fontId="36" fillId="13" borderId="0" applyNumberFormat="0" applyBorder="0" applyAlignment="0" applyProtection="0"/>
  </cellStyleXfs>
  <cellXfs count="332">
    <xf numFmtId="0" fontId="0" fillId="0" borderId="0" xfId="0"/>
    <xf numFmtId="0" fontId="1" fillId="0" borderId="0" xfId="0" applyFont="1" applyAlignment="1">
      <alignment vertical="center"/>
    </xf>
    <xf numFmtId="0" fontId="1" fillId="0" borderId="0" xfId="0" applyFont="1"/>
    <xf numFmtId="0" fontId="1" fillId="0" borderId="0" xfId="0" applyFont="1" applyAlignment="1">
      <alignment horizontal="justify" vertical="center"/>
    </xf>
    <xf numFmtId="0" fontId="3" fillId="0" borderId="0" xfId="0" applyFont="1" applyAlignment="1">
      <alignment vertical="center"/>
    </xf>
    <xf numFmtId="0" fontId="8" fillId="0" borderId="0" xfId="0" applyFont="1" applyAlignment="1">
      <alignment horizontal="center"/>
    </xf>
    <xf numFmtId="0" fontId="0" fillId="0" borderId="0" xfId="0" applyAlignment="1">
      <alignment wrapText="1"/>
    </xf>
    <xf numFmtId="0" fontId="0" fillId="0" borderId="0" xfId="0" applyBorder="1"/>
    <xf numFmtId="0" fontId="11" fillId="0" borderId="0" xfId="0" applyFont="1"/>
    <xf numFmtId="0" fontId="10" fillId="0" borderId="0" xfId="0" applyFont="1" applyAlignment="1">
      <alignment wrapText="1"/>
    </xf>
    <xf numFmtId="0" fontId="12" fillId="0" borderId="0" xfId="0" applyFont="1" applyAlignment="1">
      <alignment wrapText="1"/>
    </xf>
    <xf numFmtId="0" fontId="0" fillId="0" borderId="0" xfId="0" applyAlignment="1">
      <alignment horizontal="left" vertical="center"/>
    </xf>
    <xf numFmtId="0" fontId="0" fillId="0" borderId="0" xfId="0" applyBorder="1" applyAlignment="1">
      <alignment horizontal="left" vertical="center"/>
    </xf>
    <xf numFmtId="0" fontId="0" fillId="0" borderId="0" xfId="0" applyAlignment="1"/>
    <xf numFmtId="0" fontId="4" fillId="0" borderId="0" xfId="0" applyFont="1" applyAlignment="1"/>
    <xf numFmtId="0" fontId="1" fillId="0" borderId="0" xfId="0" applyFont="1" applyBorder="1"/>
    <xf numFmtId="0" fontId="5" fillId="0" borderId="0" xfId="0" applyFont="1"/>
    <xf numFmtId="0" fontId="1" fillId="0" borderId="0" xfId="0" applyFont="1" applyBorder="1" applyAlignment="1">
      <alignment horizontal="center" vertical="center"/>
    </xf>
    <xf numFmtId="0" fontId="1" fillId="0" borderId="0" xfId="0" applyFont="1" applyBorder="1" applyAlignment="1">
      <alignment vertical="center"/>
    </xf>
    <xf numFmtId="0" fontId="2" fillId="0" borderId="1" xfId="0" applyFont="1" applyBorder="1" applyAlignment="1">
      <alignment horizontal="center" vertical="center" wrapText="1"/>
    </xf>
    <xf numFmtId="0" fontId="1" fillId="0" borderId="1" xfId="0" applyFont="1" applyBorder="1" applyAlignment="1">
      <alignment horizontal="center" vertical="center"/>
    </xf>
    <xf numFmtId="0" fontId="1" fillId="0" borderId="0" xfId="0" applyFont="1" applyBorder="1" applyAlignment="1">
      <alignment horizontal="left" vertical="center"/>
    </xf>
    <xf numFmtId="0" fontId="1" fillId="0" borderId="0" xfId="0" applyFont="1" applyAlignment="1">
      <alignment horizontal="center" vertical="center" wrapText="1"/>
    </xf>
    <xf numFmtId="0" fontId="1" fillId="0" borderId="1" xfId="0" applyFont="1" applyBorder="1" applyAlignment="1">
      <alignment horizontal="center"/>
    </xf>
    <xf numFmtId="0" fontId="1" fillId="0" borderId="1" xfId="0" applyFont="1" applyBorder="1" applyAlignment="1">
      <alignment vertical="center" wrapText="1"/>
    </xf>
    <xf numFmtId="0" fontId="2" fillId="0" borderId="1" xfId="0" applyFont="1" applyBorder="1" applyAlignment="1">
      <alignment vertical="center" wrapText="1"/>
    </xf>
    <xf numFmtId="0" fontId="16" fillId="4" borderId="0" xfId="0" applyFont="1" applyFill="1" applyBorder="1" applyAlignment="1">
      <alignment horizontal="left" vertical="center"/>
    </xf>
    <xf numFmtId="0" fontId="8" fillId="0" borderId="1" xfId="0" applyFont="1" applyBorder="1" applyAlignment="1">
      <alignment horizontal="center" vertical="center" wrapText="1"/>
    </xf>
    <xf numFmtId="0" fontId="19" fillId="2" borderId="1" xfId="0" applyFont="1" applyFill="1" applyBorder="1" applyAlignment="1">
      <alignment horizontal="center" vertical="center" wrapText="1"/>
    </xf>
    <xf numFmtId="0" fontId="6" fillId="0" borderId="1" xfId="0" applyFont="1" applyBorder="1" applyAlignment="1">
      <alignment vertical="center" wrapText="1"/>
    </xf>
    <xf numFmtId="0" fontId="17" fillId="2" borderId="1" xfId="0" applyFont="1" applyFill="1" applyBorder="1" applyAlignment="1">
      <alignment horizontal="center" vertical="center" wrapText="1"/>
    </xf>
    <xf numFmtId="0" fontId="5" fillId="0" borderId="1" xfId="0" applyFont="1" applyBorder="1" applyAlignment="1">
      <alignment horizontal="center" vertical="center"/>
    </xf>
    <xf numFmtId="0" fontId="0" fillId="0" borderId="0" xfId="0" applyBorder="1" applyAlignment="1"/>
    <xf numFmtId="0" fontId="4" fillId="0" borderId="0" xfId="0" applyFont="1" applyBorder="1" applyAlignment="1">
      <alignment horizontal="center" vertical="center"/>
    </xf>
    <xf numFmtId="0" fontId="0" fillId="5" borderId="0" xfId="0" applyFill="1"/>
    <xf numFmtId="0" fontId="9" fillId="3" borderId="1" xfId="0" applyFont="1" applyFill="1" applyBorder="1" applyAlignment="1">
      <alignment horizontal="center" vertical="center" wrapText="1"/>
    </xf>
    <xf numFmtId="0" fontId="0" fillId="0" borderId="0" xfId="0" applyAlignment="1">
      <alignment horizontal="center"/>
    </xf>
    <xf numFmtId="0" fontId="6" fillId="7" borderId="1" xfId="0" applyFont="1" applyFill="1" applyBorder="1" applyAlignment="1">
      <alignment vertical="center" wrapText="1"/>
    </xf>
    <xf numFmtId="0" fontId="6" fillId="8" borderId="1" xfId="0" applyFont="1" applyFill="1" applyBorder="1" applyAlignment="1">
      <alignment horizontal="justify" vertical="center" wrapText="1"/>
    </xf>
    <xf numFmtId="0" fontId="6" fillId="8" borderId="1" xfId="0" applyFont="1" applyFill="1" applyBorder="1" applyAlignment="1">
      <alignment vertical="center" wrapText="1"/>
    </xf>
    <xf numFmtId="0" fontId="1" fillId="0" borderId="1" xfId="0" applyFont="1" applyBorder="1" applyAlignment="1">
      <alignment horizontal="center" vertical="center"/>
    </xf>
    <xf numFmtId="0" fontId="23" fillId="0" borderId="0" xfId="0" applyFont="1"/>
    <xf numFmtId="0" fontId="9" fillId="3" borderId="1" xfId="0" applyFont="1" applyFill="1" applyBorder="1" applyAlignment="1">
      <alignment vertical="center" wrapText="1"/>
    </xf>
    <xf numFmtId="0" fontId="5" fillId="0" borderId="0" xfId="0" applyFont="1" applyBorder="1"/>
    <xf numFmtId="164" fontId="5" fillId="0" borderId="0" xfId="0" applyNumberFormat="1" applyFont="1" applyBorder="1" applyAlignment="1">
      <alignment horizontal="left" vertical="center"/>
    </xf>
    <xf numFmtId="0" fontId="23" fillId="4" borderId="0" xfId="0" applyFont="1" applyFill="1" applyAlignment="1">
      <alignment wrapText="1"/>
    </xf>
    <xf numFmtId="0" fontId="5" fillId="0" borderId="0" xfId="0" applyFont="1" applyBorder="1" applyAlignment="1">
      <alignment horizontal="center" vertical="center"/>
    </xf>
    <xf numFmtId="0" fontId="5" fillId="0" borderId="0" xfId="0" applyFont="1" applyBorder="1" applyAlignment="1">
      <alignment horizontal="center" vertical="center" wrapText="1"/>
    </xf>
    <xf numFmtId="0" fontId="25" fillId="11" borderId="1" xfId="0" applyFont="1" applyFill="1" applyBorder="1" applyAlignment="1">
      <alignment vertical="center" wrapText="1"/>
    </xf>
    <xf numFmtId="0" fontId="25" fillId="9" borderId="1" xfId="0" applyFont="1" applyFill="1" applyBorder="1" applyAlignment="1">
      <alignment vertical="center" wrapText="1"/>
    </xf>
    <xf numFmtId="0" fontId="25" fillId="10" borderId="1" xfId="0" applyFont="1" applyFill="1" applyBorder="1" applyAlignment="1">
      <alignment vertical="center" wrapText="1"/>
    </xf>
    <xf numFmtId="0" fontId="0" fillId="0" borderId="0" xfId="0" applyFont="1"/>
    <xf numFmtId="0" fontId="0" fillId="4" borderId="0" xfId="0" applyFill="1" applyBorder="1"/>
    <xf numFmtId="0" fontId="15" fillId="4" borderId="0" xfId="0" applyFont="1" applyFill="1" applyBorder="1" applyAlignment="1">
      <alignment horizontal="left" vertical="center"/>
    </xf>
    <xf numFmtId="0" fontId="1" fillId="4" borderId="0" xfId="0" applyFont="1" applyFill="1" applyBorder="1" applyAlignment="1">
      <alignment horizontal="center" vertical="center"/>
    </xf>
    <xf numFmtId="0" fontId="27" fillId="2" borderId="2" xfId="0" applyFont="1" applyFill="1" applyBorder="1" applyAlignment="1">
      <alignment horizontal="center" vertical="center"/>
    </xf>
    <xf numFmtId="0" fontId="6" fillId="0" borderId="2" xfId="0" applyFont="1" applyBorder="1" applyAlignment="1">
      <alignment vertical="center" wrapText="1"/>
    </xf>
    <xf numFmtId="0" fontId="1" fillId="0" borderId="1" xfId="0" applyFont="1" applyBorder="1" applyAlignment="1" applyProtection="1">
      <alignment horizontal="center" vertical="center"/>
      <protection locked="0"/>
    </xf>
    <xf numFmtId="0" fontId="5" fillId="0" borderId="1" xfId="0" applyFont="1" applyFill="1" applyBorder="1" applyAlignment="1" applyProtection="1">
      <alignment horizontal="center" vertical="center"/>
      <protection locked="0"/>
    </xf>
    <xf numFmtId="0" fontId="9" fillId="0" borderId="1" xfId="0" applyFont="1" applyBorder="1" applyAlignment="1" applyProtection="1">
      <alignment horizontal="center" vertical="center" wrapText="1"/>
      <protection locked="0"/>
    </xf>
    <xf numFmtId="0" fontId="9" fillId="8" borderId="1" xfId="0" applyFont="1" applyFill="1" applyBorder="1" applyAlignment="1" applyProtection="1">
      <alignment horizontal="center" vertical="center" wrapText="1"/>
      <protection locked="0"/>
    </xf>
    <xf numFmtId="0" fontId="9" fillId="7" borderId="1" xfId="0" applyFont="1" applyFill="1" applyBorder="1" applyAlignment="1" applyProtection="1">
      <alignment horizontal="center" vertical="center" wrapText="1"/>
      <protection locked="0"/>
    </xf>
    <xf numFmtId="0" fontId="9" fillId="4" borderId="1" xfId="0" applyFont="1" applyFill="1" applyBorder="1" applyAlignment="1" applyProtection="1">
      <alignment horizontal="center" vertical="center" wrapText="1"/>
      <protection locked="0"/>
    </xf>
    <xf numFmtId="0" fontId="1" fillId="0" borderId="3" xfId="0" applyFont="1" applyBorder="1" applyProtection="1">
      <protection locked="0"/>
    </xf>
    <xf numFmtId="0" fontId="0" fillId="0" borderId="0" xfId="0" applyAlignment="1">
      <alignment horizontal="center"/>
    </xf>
    <xf numFmtId="1" fontId="24" fillId="2" borderId="1" xfId="0" applyNumberFormat="1" applyFont="1" applyFill="1" applyBorder="1" applyAlignment="1">
      <alignment horizontal="center" vertical="center" wrapText="1"/>
    </xf>
    <xf numFmtId="0" fontId="1" fillId="0" borderId="1" xfId="0" applyFont="1" applyBorder="1" applyAlignment="1">
      <alignment horizontal="center" vertical="center"/>
    </xf>
    <xf numFmtId="0" fontId="1" fillId="0" borderId="0" xfId="0" applyFont="1" applyBorder="1" applyAlignment="1" applyProtection="1">
      <alignment vertical="center"/>
      <protection locked="0"/>
    </xf>
    <xf numFmtId="0" fontId="0" fillId="0" borderId="0" xfId="0" applyBorder="1" applyProtection="1">
      <protection locked="0"/>
    </xf>
    <xf numFmtId="0" fontId="0" fillId="0" borderId="0" xfId="0" applyBorder="1" applyAlignment="1" applyProtection="1">
      <alignment horizontal="left" vertical="center"/>
      <protection locked="0"/>
    </xf>
    <xf numFmtId="0" fontId="0" fillId="0" borderId="0" xfId="0" applyBorder="1" applyAlignment="1" applyProtection="1">
      <protection locked="0"/>
    </xf>
    <xf numFmtId="0" fontId="0" fillId="0" borderId="0" xfId="0" applyBorder="1" applyAlignment="1" applyProtection="1">
      <alignment horizontal="center"/>
      <protection locked="0"/>
    </xf>
    <xf numFmtId="0" fontId="0" fillId="0" borderId="1" xfId="0" applyBorder="1" applyAlignment="1" applyProtection="1">
      <alignment horizontal="center" vertical="center"/>
    </xf>
    <xf numFmtId="0" fontId="0" fillId="0" borderId="0" xfId="0" applyBorder="1" applyProtection="1"/>
    <xf numFmtId="0" fontId="0" fillId="0" borderId="0" xfId="0" applyProtection="1"/>
    <xf numFmtId="1" fontId="0" fillId="0" borderId="1" xfId="0" applyNumberFormat="1" applyBorder="1" applyAlignment="1" applyProtection="1">
      <alignment horizontal="center"/>
    </xf>
    <xf numFmtId="0" fontId="30" fillId="0" borderId="0" xfId="0" applyFont="1" applyProtection="1"/>
    <xf numFmtId="14" fontId="0" fillId="0" borderId="0" xfId="0" applyNumberFormat="1" applyProtection="1"/>
    <xf numFmtId="0" fontId="6" fillId="0" borderId="1" xfId="0" applyFont="1" applyBorder="1" applyAlignment="1">
      <alignment horizontal="center" vertical="center" wrapText="1"/>
    </xf>
    <xf numFmtId="0" fontId="1" fillId="0" borderId="1" xfId="0" applyFont="1" applyBorder="1" applyAlignment="1">
      <alignment horizontal="center" vertical="center" wrapText="1"/>
    </xf>
    <xf numFmtId="0" fontId="5" fillId="3" borderId="1" xfId="0" applyFont="1" applyFill="1" applyBorder="1" applyAlignment="1">
      <alignment horizontal="center" vertical="center"/>
    </xf>
    <xf numFmtId="0" fontId="15" fillId="4" borderId="0" xfId="0" applyFont="1" applyFill="1" applyBorder="1" applyAlignment="1">
      <alignment vertical="center"/>
    </xf>
    <xf numFmtId="0" fontId="5" fillId="0" borderId="0" xfId="0" applyFont="1" applyBorder="1" applyAlignment="1" applyProtection="1">
      <protection locked="0"/>
    </xf>
    <xf numFmtId="0" fontId="15" fillId="4" borderId="0" xfId="0" applyFont="1" applyFill="1" applyBorder="1" applyAlignment="1">
      <alignment vertical="center" wrapText="1"/>
    </xf>
    <xf numFmtId="0" fontId="1" fillId="4" borderId="1" xfId="0" applyFont="1" applyFill="1" applyBorder="1" applyAlignment="1">
      <alignment horizontal="center" vertical="center"/>
    </xf>
    <xf numFmtId="0" fontId="18" fillId="2" borderId="2" xfId="0" applyFont="1" applyFill="1" applyBorder="1" applyAlignment="1">
      <alignment horizontal="center" vertical="center" wrapText="1"/>
    </xf>
    <xf numFmtId="0" fontId="16" fillId="6" borderId="1" xfId="0" applyFont="1" applyFill="1" applyBorder="1" applyAlignment="1">
      <alignment horizontal="center" vertical="center"/>
    </xf>
    <xf numFmtId="0" fontId="29" fillId="0" borderId="1" xfId="0" applyFont="1" applyBorder="1" applyAlignment="1" applyProtection="1">
      <alignment horizontal="center" vertical="center"/>
    </xf>
    <xf numFmtId="0" fontId="33" fillId="0" borderId="1" xfId="0" applyFont="1" applyBorder="1" applyAlignment="1">
      <alignment horizontal="center" vertical="center"/>
    </xf>
    <xf numFmtId="0" fontId="33" fillId="0" borderId="0" xfId="0" applyFont="1"/>
    <xf numFmtId="0" fontId="34" fillId="4" borderId="1" xfId="0" applyFont="1" applyFill="1" applyBorder="1" applyAlignment="1">
      <alignment horizontal="center" vertical="center" wrapText="1"/>
    </xf>
    <xf numFmtId="0" fontId="34" fillId="4" borderId="1" xfId="0" applyFont="1" applyFill="1" applyBorder="1" applyAlignment="1">
      <alignment horizontal="left" vertical="center" wrapText="1"/>
    </xf>
    <xf numFmtId="0" fontId="34" fillId="4" borderId="4" xfId="0" applyFont="1" applyFill="1" applyBorder="1" applyAlignment="1">
      <alignment horizontal="center" vertical="center" wrapText="1"/>
    </xf>
    <xf numFmtId="0" fontId="29" fillId="14" borderId="1" xfId="1" applyFont="1" applyFill="1" applyBorder="1" applyAlignment="1">
      <alignment horizontal="left" vertical="center"/>
    </xf>
    <xf numFmtId="0" fontId="33" fillId="9" borderId="1" xfId="0" applyFont="1" applyFill="1" applyBorder="1" applyAlignment="1">
      <alignment horizontal="center" vertical="center"/>
    </xf>
    <xf numFmtId="0" fontId="33" fillId="11" borderId="1" xfId="0" applyFont="1" applyFill="1" applyBorder="1" applyAlignment="1">
      <alignment horizontal="center" vertical="center"/>
    </xf>
    <xf numFmtId="0" fontId="33" fillId="10" borderId="1" xfId="0" applyFont="1" applyFill="1" applyBorder="1" applyAlignment="1">
      <alignment horizontal="center" vertical="center"/>
    </xf>
    <xf numFmtId="0" fontId="14" fillId="0" borderId="0" xfId="0" applyFont="1" applyFill="1" applyBorder="1" applyAlignment="1">
      <alignment horizontal="left"/>
    </xf>
    <xf numFmtId="0" fontId="33" fillId="0" borderId="0" xfId="0" applyFont="1" applyBorder="1"/>
    <xf numFmtId="0" fontId="33" fillId="0" borderId="0" xfId="0" applyNumberFormat="1" applyFont="1" applyBorder="1"/>
    <xf numFmtId="0" fontId="33" fillId="0" borderId="0" xfId="0" applyFont="1" applyBorder="1" applyAlignment="1">
      <alignment horizontal="center" vertical="center"/>
    </xf>
    <xf numFmtId="0" fontId="14" fillId="0" borderId="0" xfId="0" applyFont="1" applyFill="1" applyBorder="1" applyAlignment="1">
      <alignment wrapText="1"/>
    </xf>
    <xf numFmtId="0" fontId="14" fillId="0" borderId="0" xfId="0" applyNumberFormat="1" applyFont="1" applyFill="1" applyBorder="1" applyAlignment="1">
      <alignment wrapText="1"/>
    </xf>
    <xf numFmtId="0" fontId="33" fillId="0" borderId="0" xfId="0" applyFont="1" applyBorder="1" applyAlignment="1">
      <alignment horizontal="left" vertical="center"/>
    </xf>
    <xf numFmtId="0" fontId="33" fillId="0" borderId="0" xfId="0" applyNumberFormat="1" applyFont="1"/>
    <xf numFmtId="0" fontId="33" fillId="0" borderId="0" xfId="0" applyFont="1" applyAlignment="1">
      <alignment horizontal="left" vertical="center"/>
    </xf>
    <xf numFmtId="0" fontId="33" fillId="0" borderId="1" xfId="0" applyFont="1" applyBorder="1"/>
    <xf numFmtId="0" fontId="33" fillId="0" borderId="10" xfId="0" applyFont="1" applyBorder="1" applyAlignment="1">
      <alignment horizontal="center" vertical="center"/>
    </xf>
    <xf numFmtId="0" fontId="34" fillId="6" borderId="1" xfId="0" applyFont="1" applyFill="1" applyBorder="1" applyAlignment="1">
      <alignment horizontal="center" vertical="center" wrapText="1"/>
    </xf>
    <xf numFmtId="0" fontId="35" fillId="16" borderId="1" xfId="1" applyFont="1" applyFill="1" applyBorder="1" applyAlignment="1" applyProtection="1">
      <alignment horizontal="center" vertical="center"/>
      <protection locked="0"/>
    </xf>
    <xf numFmtId="0" fontId="6" fillId="0" borderId="1" xfId="0" applyFont="1" applyBorder="1" applyAlignment="1">
      <alignment vertical="center"/>
    </xf>
    <xf numFmtId="0" fontId="6" fillId="0" borderId="2" xfId="0" applyFont="1" applyBorder="1" applyAlignment="1">
      <alignment vertical="center"/>
    </xf>
    <xf numFmtId="0" fontId="19" fillId="2" borderId="11" xfId="0" applyFont="1" applyFill="1" applyBorder="1" applyAlignment="1">
      <alignment vertical="center" wrapText="1"/>
    </xf>
    <xf numFmtId="0" fontId="26" fillId="0" borderId="1" xfId="0" applyFont="1" applyBorder="1" applyAlignment="1" applyProtection="1">
      <alignment horizontal="center" vertical="center"/>
      <protection locked="0"/>
    </xf>
    <xf numFmtId="0" fontId="21" fillId="0" borderId="1" xfId="0" applyFont="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8" fillId="0" borderId="0" xfId="0" applyFont="1" applyAlignment="1">
      <alignment vertical="center"/>
    </xf>
    <xf numFmtId="0" fontId="6" fillId="0" borderId="4" xfId="0" applyFont="1" applyBorder="1" applyAlignment="1">
      <alignment vertical="center" wrapText="1"/>
    </xf>
    <xf numFmtId="0" fontId="6" fillId="0" borderId="1" xfId="0" applyFont="1" applyBorder="1" applyAlignment="1">
      <alignment horizontal="left" vertical="center" wrapText="1"/>
    </xf>
    <xf numFmtId="0" fontId="6" fillId="0" borderId="1" xfId="0" applyFont="1" applyFill="1" applyBorder="1" applyAlignment="1">
      <alignment vertical="center" wrapText="1"/>
    </xf>
    <xf numFmtId="0" fontId="6" fillId="0" borderId="1" xfId="0" applyFont="1" applyFill="1" applyBorder="1" applyAlignment="1">
      <alignment horizontal="left" vertical="center" wrapText="1"/>
    </xf>
    <xf numFmtId="0" fontId="28" fillId="0" borderId="0" xfId="0" applyFont="1" applyAlignment="1">
      <alignment horizontal="center"/>
    </xf>
    <xf numFmtId="0" fontId="21" fillId="0" borderId="0" xfId="0" applyFont="1" applyAlignment="1">
      <alignment horizontal="center" vertical="center"/>
    </xf>
    <xf numFmtId="0" fontId="1" fillId="0" borderId="4" xfId="0" applyFont="1" applyBorder="1" applyAlignment="1" applyProtection="1">
      <alignment horizontal="center" vertical="center"/>
      <protection locked="0"/>
    </xf>
    <xf numFmtId="0" fontId="1" fillId="0" borderId="5" xfId="0" applyFont="1" applyBorder="1" applyAlignment="1" applyProtection="1">
      <alignment horizontal="center" vertical="center"/>
      <protection locked="0"/>
    </xf>
    <xf numFmtId="0" fontId="1" fillId="0" borderId="2" xfId="0" applyFont="1" applyBorder="1" applyAlignment="1" applyProtection="1">
      <alignment horizontal="center" vertical="center"/>
      <protection locked="0"/>
    </xf>
    <xf numFmtId="0" fontId="2" fillId="0" borderId="4" xfId="0" applyFont="1" applyBorder="1" applyAlignment="1">
      <alignment horizontal="center" vertical="center" wrapText="1"/>
    </xf>
    <xf numFmtId="0" fontId="2" fillId="0" borderId="2" xfId="0" applyFont="1" applyBorder="1" applyAlignment="1">
      <alignment horizontal="center" vertical="center" wrapText="1"/>
    </xf>
    <xf numFmtId="0" fontId="2" fillId="3" borderId="1" xfId="0" applyFont="1" applyFill="1" applyBorder="1" applyAlignment="1">
      <alignment horizontal="center" vertical="center"/>
    </xf>
    <xf numFmtId="0" fontId="1" fillId="4" borderId="1" xfId="0" applyFont="1" applyFill="1" applyBorder="1" applyAlignment="1" applyProtection="1">
      <alignment horizontal="center" vertical="center"/>
      <protection locked="0"/>
    </xf>
    <xf numFmtId="0" fontId="1" fillId="0" borderId="1" xfId="0" applyFont="1" applyBorder="1" applyAlignment="1" applyProtection="1">
      <alignment horizontal="center" vertical="center"/>
      <protection locked="0"/>
    </xf>
    <xf numFmtId="0" fontId="9" fillId="3" borderId="4" xfId="0" applyFont="1" applyFill="1" applyBorder="1" applyAlignment="1">
      <alignment horizontal="center" vertical="center" wrapText="1"/>
    </xf>
    <xf numFmtId="0" fontId="9" fillId="3" borderId="2" xfId="0" applyFont="1" applyFill="1" applyBorder="1" applyAlignment="1">
      <alignment horizontal="center" vertical="center" wrapText="1"/>
    </xf>
    <xf numFmtId="0" fontId="22" fillId="4" borderId="1" xfId="0" applyFont="1" applyFill="1" applyBorder="1" applyAlignment="1">
      <alignment horizontal="center" vertical="center" wrapText="1"/>
    </xf>
    <xf numFmtId="0" fontId="1" fillId="0" borderId="1" xfId="0" applyFont="1" applyBorder="1" applyAlignment="1">
      <alignment horizontal="center" vertical="center"/>
    </xf>
    <xf numFmtId="1" fontId="9" fillId="3" borderId="12" xfId="0" applyNumberFormat="1" applyFont="1" applyFill="1" applyBorder="1" applyAlignment="1">
      <alignment horizontal="center" vertical="center" wrapText="1"/>
    </xf>
    <xf numFmtId="1" fontId="9" fillId="3" borderId="13" xfId="0" applyNumberFormat="1" applyFont="1" applyFill="1" applyBorder="1" applyAlignment="1">
      <alignment horizontal="center" vertical="center" wrapText="1"/>
    </xf>
    <xf numFmtId="1" fontId="9" fillId="3" borderId="10" xfId="0" applyNumberFormat="1" applyFont="1" applyFill="1" applyBorder="1" applyAlignment="1">
      <alignment horizontal="center" vertical="center" wrapText="1"/>
    </xf>
    <xf numFmtId="0" fontId="8" fillId="3" borderId="6" xfId="0" applyFont="1" applyFill="1" applyBorder="1" applyAlignment="1">
      <alignment horizontal="center" vertical="center" wrapText="1"/>
    </xf>
    <xf numFmtId="0" fontId="8" fillId="3" borderId="8" xfId="0" applyFont="1" applyFill="1" applyBorder="1" applyAlignment="1">
      <alignment horizontal="center" vertical="center" wrapText="1"/>
    </xf>
    <xf numFmtId="0" fontId="8" fillId="3" borderId="9" xfId="0" applyFont="1" applyFill="1" applyBorder="1" applyAlignment="1">
      <alignment horizontal="center" vertical="center" wrapText="1"/>
    </xf>
    <xf numFmtId="0" fontId="8" fillId="3" borderId="0" xfId="0" applyFont="1" applyFill="1" applyBorder="1" applyAlignment="1">
      <alignment horizontal="center" vertical="center" wrapText="1"/>
    </xf>
    <xf numFmtId="0" fontId="8" fillId="3" borderId="14" xfId="0" applyFont="1" applyFill="1" applyBorder="1" applyAlignment="1">
      <alignment horizontal="center" vertical="center" wrapText="1"/>
    </xf>
    <xf numFmtId="0" fontId="8" fillId="3" borderId="3" xfId="0" applyFont="1" applyFill="1" applyBorder="1" applyAlignment="1">
      <alignment horizontal="center" vertical="center" wrapText="1"/>
    </xf>
    <xf numFmtId="0" fontId="16" fillId="6" borderId="1" xfId="0" applyFont="1" applyFill="1" applyBorder="1" applyAlignment="1">
      <alignment horizontal="center" vertical="center"/>
    </xf>
    <xf numFmtId="0" fontId="1" fillId="0" borderId="1" xfId="0" applyFont="1" applyBorder="1" applyAlignment="1">
      <alignment horizontal="left" vertical="center"/>
    </xf>
    <xf numFmtId="0" fontId="14" fillId="4" borderId="0" xfId="0" applyFont="1" applyFill="1" applyBorder="1" applyAlignment="1">
      <alignment horizontal="center" vertical="center"/>
    </xf>
    <xf numFmtId="0" fontId="16" fillId="2" borderId="1" xfId="0" applyFont="1" applyFill="1" applyBorder="1" applyAlignment="1">
      <alignment horizontal="center" vertical="center"/>
    </xf>
    <xf numFmtId="0" fontId="0" fillId="0" borderId="1" xfId="0" applyBorder="1" applyAlignment="1" applyProtection="1">
      <alignment horizontal="center"/>
      <protection locked="0"/>
    </xf>
    <xf numFmtId="0" fontId="0" fillId="0" borderId="1" xfId="0" applyFill="1" applyBorder="1" applyAlignment="1" applyProtection="1">
      <alignment horizontal="center"/>
      <protection locked="0"/>
    </xf>
    <xf numFmtId="0" fontId="1" fillId="0" borderId="1" xfId="0" applyFont="1" applyFill="1" applyBorder="1" applyAlignment="1">
      <alignment horizontal="left" vertical="center"/>
    </xf>
    <xf numFmtId="0" fontId="34" fillId="6" borderId="4" xfId="0" applyFont="1" applyFill="1" applyBorder="1" applyAlignment="1">
      <alignment horizontal="center" vertical="center"/>
    </xf>
    <xf numFmtId="0" fontId="34" fillId="6" borderId="5" xfId="0" applyFont="1" applyFill="1" applyBorder="1" applyAlignment="1">
      <alignment horizontal="center" vertical="center"/>
    </xf>
    <xf numFmtId="0" fontId="34" fillId="6" borderId="2" xfId="0" applyFont="1" applyFill="1" applyBorder="1" applyAlignment="1">
      <alignment horizontal="center" vertical="center"/>
    </xf>
    <xf numFmtId="0" fontId="15" fillId="2" borderId="1" xfId="0" applyFont="1" applyFill="1" applyBorder="1" applyAlignment="1">
      <alignment horizontal="left" vertical="center"/>
    </xf>
    <xf numFmtId="0" fontId="15" fillId="2" borderId="4" xfId="0" applyFont="1" applyFill="1" applyBorder="1" applyAlignment="1">
      <alignment horizontal="center" vertical="center"/>
    </xf>
    <xf numFmtId="0" fontId="15" fillId="2" borderId="2" xfId="0" applyFont="1" applyFill="1" applyBorder="1" applyAlignment="1">
      <alignment horizontal="center" vertical="center"/>
    </xf>
    <xf numFmtId="0" fontId="14" fillId="3" borderId="1" xfId="0" applyFont="1" applyFill="1" applyBorder="1" applyAlignment="1">
      <alignment horizontal="left" vertical="center"/>
    </xf>
    <xf numFmtId="0" fontId="5" fillId="3" borderId="1" xfId="0" applyFont="1" applyFill="1" applyBorder="1" applyAlignment="1">
      <alignment horizontal="center" vertical="center"/>
    </xf>
    <xf numFmtId="0" fontId="2" fillId="3" borderId="1" xfId="0" applyFont="1" applyFill="1" applyBorder="1" applyAlignment="1">
      <alignment horizontal="right" vertical="center"/>
    </xf>
    <xf numFmtId="0" fontId="16" fillId="2" borderId="4" xfId="0" applyFont="1" applyFill="1" applyBorder="1" applyAlignment="1">
      <alignment horizontal="center" vertical="center" wrapText="1"/>
    </xf>
    <xf numFmtId="0" fontId="16" fillId="2" borderId="5" xfId="0" applyFont="1" applyFill="1" applyBorder="1" applyAlignment="1">
      <alignment horizontal="center" vertical="center" wrapText="1"/>
    </xf>
    <xf numFmtId="0" fontId="16" fillId="2" borderId="2" xfId="0" applyFont="1" applyFill="1" applyBorder="1" applyAlignment="1">
      <alignment horizontal="center" vertical="center" wrapText="1"/>
    </xf>
    <xf numFmtId="0" fontId="1" fillId="0" borderId="4" xfId="0" applyFont="1" applyBorder="1" applyAlignment="1">
      <alignment horizontal="center" vertical="center" wrapText="1"/>
    </xf>
    <xf numFmtId="0" fontId="1" fillId="0" borderId="5" xfId="0" applyFont="1" applyBorder="1" applyAlignment="1">
      <alignment horizontal="center" vertical="center" wrapText="1"/>
    </xf>
    <xf numFmtId="0" fontId="1" fillId="0" borderId="2" xfId="0" applyFont="1" applyBorder="1" applyAlignment="1">
      <alignment horizontal="center" vertical="center" wrapText="1"/>
    </xf>
    <xf numFmtId="0" fontId="1" fillId="0" borderId="4" xfId="0" applyFont="1" applyBorder="1" applyAlignment="1">
      <alignment horizontal="center" vertical="center"/>
    </xf>
    <xf numFmtId="0" fontId="1" fillId="0" borderId="5" xfId="0" applyFont="1" applyBorder="1" applyAlignment="1">
      <alignment horizontal="center" vertical="center"/>
    </xf>
    <xf numFmtId="0" fontId="1" fillId="0" borderId="2" xfId="0" applyFont="1" applyBorder="1" applyAlignment="1">
      <alignment horizontal="center" vertical="center"/>
    </xf>
    <xf numFmtId="0" fontId="5" fillId="0" borderId="4" xfId="0" applyFont="1" applyBorder="1" applyAlignment="1" applyProtection="1">
      <alignment horizontal="center" vertical="center"/>
      <protection locked="0"/>
    </xf>
    <xf numFmtId="0" fontId="5" fillId="0" borderId="2" xfId="0" applyFont="1" applyBorder="1" applyAlignment="1" applyProtection="1">
      <alignment horizontal="center" vertical="center"/>
      <protection locked="0"/>
    </xf>
    <xf numFmtId="0" fontId="5" fillId="0" borderId="4" xfId="0" applyFont="1" applyBorder="1" applyAlignment="1" applyProtection="1">
      <alignment horizontal="center"/>
      <protection locked="0"/>
    </xf>
    <xf numFmtId="0" fontId="5" fillId="0" borderId="2" xfId="0" applyFont="1" applyBorder="1" applyAlignment="1" applyProtection="1">
      <alignment horizontal="center"/>
      <protection locked="0"/>
    </xf>
    <xf numFmtId="0" fontId="7" fillId="0" borderId="0" xfId="0" applyFont="1" applyAlignment="1">
      <alignment horizontal="left" vertical="center" wrapText="1"/>
    </xf>
    <xf numFmtId="0" fontId="24" fillId="2" borderId="1" xfId="0" applyFont="1" applyFill="1" applyBorder="1" applyAlignment="1">
      <alignment horizontal="center" vertical="center" wrapText="1"/>
    </xf>
    <xf numFmtId="0" fontId="8" fillId="3" borderId="4" xfId="0" applyFont="1" applyFill="1" applyBorder="1" applyAlignment="1">
      <alignment horizontal="center" vertical="center" wrapText="1"/>
    </xf>
    <xf numFmtId="0" fontId="8" fillId="3" borderId="2" xfId="0" applyFont="1" applyFill="1" applyBorder="1" applyAlignment="1">
      <alignment horizontal="center" vertical="center" wrapText="1"/>
    </xf>
    <xf numFmtId="0" fontId="6" fillId="0" borderId="1" xfId="0" applyFont="1" applyBorder="1" applyAlignment="1" applyProtection="1">
      <alignment horizontal="center" vertical="center" wrapText="1"/>
      <protection locked="0"/>
    </xf>
    <xf numFmtId="0" fontId="16" fillId="4" borderId="1" xfId="0" applyFont="1" applyFill="1" applyBorder="1" applyAlignment="1">
      <alignment horizontal="center" vertical="center" wrapText="1"/>
    </xf>
    <xf numFmtId="0" fontId="2" fillId="11" borderId="1" xfId="0" applyFont="1" applyFill="1" applyBorder="1" applyAlignment="1">
      <alignment horizontal="left" vertical="center" wrapText="1"/>
    </xf>
    <xf numFmtId="0" fontId="2" fillId="9" borderId="1" xfId="0" applyFont="1" applyFill="1" applyBorder="1" applyAlignment="1">
      <alignment horizontal="left" vertical="center" wrapText="1"/>
    </xf>
    <xf numFmtId="0" fontId="2" fillId="10" borderId="1" xfId="0" applyFont="1" applyFill="1" applyBorder="1" applyAlignment="1">
      <alignment horizontal="left" vertical="center" wrapText="1"/>
    </xf>
    <xf numFmtId="0" fontId="16" fillId="6" borderId="0" xfId="0" applyFont="1" applyFill="1" applyBorder="1" applyAlignment="1">
      <alignment horizontal="center" vertical="center"/>
    </xf>
    <xf numFmtId="0" fontId="16" fillId="6" borderId="7" xfId="0" applyFont="1" applyFill="1" applyBorder="1" applyAlignment="1">
      <alignment horizontal="center" vertical="center"/>
    </xf>
    <xf numFmtId="0" fontId="16" fillId="6" borderId="10" xfId="0" applyFont="1" applyFill="1" applyBorder="1" applyAlignment="1">
      <alignment horizontal="center" vertical="center"/>
    </xf>
    <xf numFmtId="0" fontId="1" fillId="0" borderId="1" xfId="0" applyFont="1" applyBorder="1" applyAlignment="1">
      <alignment horizontal="left" vertical="center" wrapText="1"/>
    </xf>
    <xf numFmtId="0" fontId="18" fillId="2" borderId="4" xfId="0" applyFont="1" applyFill="1" applyBorder="1" applyAlignment="1">
      <alignment horizontal="center" vertical="center" wrapText="1"/>
    </xf>
    <xf numFmtId="0" fontId="18" fillId="2" borderId="5" xfId="0" applyFont="1" applyFill="1" applyBorder="1" applyAlignment="1">
      <alignment horizontal="center" vertical="center" wrapText="1"/>
    </xf>
    <xf numFmtId="0" fontId="1" fillId="0" borderId="4" xfId="0" applyFont="1" applyBorder="1" applyAlignment="1">
      <alignment horizontal="left" vertical="center" wrapText="1"/>
    </xf>
    <xf numFmtId="0" fontId="1" fillId="0" borderId="5" xfId="0" applyFont="1" applyBorder="1" applyAlignment="1">
      <alignment horizontal="left" vertical="center" wrapText="1"/>
    </xf>
    <xf numFmtId="0" fontId="1" fillId="0" borderId="2" xfId="0" applyFont="1" applyBorder="1" applyAlignment="1">
      <alignment horizontal="left" vertical="center" wrapText="1"/>
    </xf>
    <xf numFmtId="0" fontId="1" fillId="4" borderId="1" xfId="0" applyFont="1" applyFill="1" applyBorder="1" applyAlignment="1">
      <alignment horizontal="center" vertical="center" wrapText="1"/>
    </xf>
    <xf numFmtId="0" fontId="5" fillId="0" borderId="1" xfId="0" applyFont="1" applyBorder="1" applyAlignment="1" applyProtection="1">
      <alignment horizontal="center" vertical="center" wrapText="1"/>
      <protection locked="0"/>
    </xf>
    <xf numFmtId="0" fontId="2" fillId="0" borderId="1" xfId="0" applyFont="1" applyBorder="1" applyAlignment="1">
      <alignment horizontal="center" vertical="center"/>
    </xf>
    <xf numFmtId="0" fontId="6" fillId="3" borderId="1" xfId="0" applyFont="1" applyFill="1" applyBorder="1" applyAlignment="1">
      <alignment horizontal="center" vertical="center" wrapText="1"/>
    </xf>
    <xf numFmtId="0" fontId="6" fillId="3" borderId="10" xfId="0" applyFont="1" applyFill="1" applyBorder="1" applyAlignment="1">
      <alignment horizontal="center" vertical="center" wrapText="1"/>
    </xf>
    <xf numFmtId="0" fontId="1" fillId="0" borderId="0" xfId="0" applyFont="1" applyAlignment="1">
      <alignment horizontal="justify" vertical="top" wrapText="1"/>
    </xf>
    <xf numFmtId="0" fontId="26" fillId="0" borderId="0" xfId="0" applyFont="1" applyAlignment="1">
      <alignment horizontal="left" vertical="center"/>
    </xf>
    <xf numFmtId="0" fontId="1" fillId="0" borderId="0" xfId="0" applyFont="1" applyAlignment="1">
      <alignment horizontal="left" vertical="center" wrapText="1"/>
    </xf>
    <xf numFmtId="0" fontId="1" fillId="0" borderId="0" xfId="0" applyFont="1" applyAlignment="1">
      <alignment horizontal="left" vertical="center"/>
    </xf>
    <xf numFmtId="0" fontId="16" fillId="2" borderId="6" xfId="0" applyFont="1" applyFill="1" applyBorder="1" applyAlignment="1">
      <alignment horizontal="center" vertical="center"/>
    </xf>
    <xf numFmtId="0" fontId="16" fillId="2" borderId="8" xfId="0" applyFont="1" applyFill="1" applyBorder="1" applyAlignment="1">
      <alignment horizontal="center" vertical="center"/>
    </xf>
    <xf numFmtId="0" fontId="16" fillId="6" borderId="9" xfId="0" applyFont="1" applyFill="1" applyBorder="1" applyAlignment="1">
      <alignment horizontal="center" vertical="center"/>
    </xf>
    <xf numFmtId="0" fontId="0" fillId="0" borderId="0" xfId="0" applyAlignment="1">
      <alignment horizontal="center"/>
    </xf>
    <xf numFmtId="0" fontId="1" fillId="0" borderId="4" xfId="0" applyFont="1" applyBorder="1" applyAlignment="1" applyProtection="1">
      <alignment horizontal="left" vertical="center"/>
      <protection locked="0"/>
    </xf>
    <xf numFmtId="0" fontId="1" fillId="0" borderId="5" xfId="0" applyFont="1" applyBorder="1" applyAlignment="1" applyProtection="1">
      <alignment horizontal="left" vertical="center"/>
      <protection locked="0"/>
    </xf>
    <xf numFmtId="0" fontId="1" fillId="0" borderId="2" xfId="0" applyFont="1" applyBorder="1" applyAlignment="1" applyProtection="1">
      <alignment horizontal="left" vertical="center"/>
      <protection locked="0"/>
    </xf>
    <xf numFmtId="0" fontId="16" fillId="2" borderId="4" xfId="0" applyFont="1" applyFill="1" applyBorder="1" applyAlignment="1">
      <alignment horizontal="left" vertical="center" wrapText="1"/>
    </xf>
    <xf numFmtId="0" fontId="16" fillId="2" borderId="5" xfId="0" applyFont="1" applyFill="1" applyBorder="1" applyAlignment="1">
      <alignment horizontal="left" vertical="center" wrapText="1"/>
    </xf>
    <xf numFmtId="0" fontId="16" fillId="2" borderId="2" xfId="0" applyFont="1" applyFill="1" applyBorder="1" applyAlignment="1">
      <alignment horizontal="left" vertical="center" wrapText="1"/>
    </xf>
    <xf numFmtId="0" fontId="22" fillId="4" borderId="1" xfId="0" applyFont="1" applyFill="1" applyBorder="1" applyAlignment="1" applyProtection="1">
      <alignment horizontal="center" vertical="center" wrapText="1"/>
      <protection locked="0"/>
    </xf>
    <xf numFmtId="0" fontId="2" fillId="0" borderId="4" xfId="0" applyFont="1" applyBorder="1" applyAlignment="1">
      <alignment horizontal="center" vertical="center"/>
    </xf>
    <xf numFmtId="0" fontId="2" fillId="0" borderId="5" xfId="0" applyFont="1" applyBorder="1" applyAlignment="1">
      <alignment horizontal="center" vertical="center"/>
    </xf>
    <xf numFmtId="0" fontId="2" fillId="0" borderId="2" xfId="0" applyFont="1" applyBorder="1" applyAlignment="1">
      <alignment horizontal="center" vertical="center"/>
    </xf>
    <xf numFmtId="0" fontId="1" fillId="0" borderId="4" xfId="0" applyFont="1" applyBorder="1" applyAlignment="1">
      <alignment horizontal="left" vertical="center"/>
    </xf>
    <xf numFmtId="0" fontId="1" fillId="0" borderId="5" xfId="0" applyFont="1" applyBorder="1" applyAlignment="1">
      <alignment horizontal="left" vertical="center"/>
    </xf>
    <xf numFmtId="0" fontId="1" fillId="0" borderId="2" xfId="0" applyFont="1" applyBorder="1" applyAlignment="1">
      <alignment horizontal="left" vertical="center"/>
    </xf>
    <xf numFmtId="0" fontId="5" fillId="0" borderId="10" xfId="0" applyFont="1" applyBorder="1" applyAlignment="1">
      <alignment horizontal="center" vertical="center"/>
    </xf>
    <xf numFmtId="0" fontId="5" fillId="0" borderId="1" xfId="0" applyFont="1" applyBorder="1" applyAlignment="1">
      <alignment horizontal="center" vertical="center"/>
    </xf>
    <xf numFmtId="0" fontId="22" fillId="4" borderId="4" xfId="0" applyFont="1" applyFill="1" applyBorder="1" applyAlignment="1" applyProtection="1">
      <alignment horizontal="center" vertical="center" wrapText="1"/>
      <protection locked="0"/>
    </xf>
    <xf numFmtId="0" fontId="22" fillId="4" borderId="2" xfId="0" applyFont="1" applyFill="1" applyBorder="1" applyAlignment="1" applyProtection="1">
      <alignment horizontal="center" vertical="center" wrapText="1"/>
      <protection locked="0"/>
    </xf>
    <xf numFmtId="0" fontId="1" fillId="0" borderId="9" xfId="0" applyFont="1" applyBorder="1" applyAlignment="1" applyProtection="1">
      <alignment horizontal="center" vertical="center" wrapText="1"/>
      <protection locked="0"/>
    </xf>
    <xf numFmtId="0" fontId="1" fillId="0" borderId="0" xfId="0" applyFont="1" applyBorder="1" applyAlignment="1" applyProtection="1">
      <alignment horizontal="center" vertical="center" wrapText="1"/>
      <protection locked="0"/>
    </xf>
    <xf numFmtId="0" fontId="1" fillId="0" borderId="7" xfId="0" applyFont="1" applyBorder="1" applyAlignment="1" applyProtection="1">
      <alignment horizontal="center" vertical="center" wrapText="1"/>
      <protection locked="0"/>
    </xf>
    <xf numFmtId="0" fontId="1" fillId="0" borderId="15" xfId="0" applyFont="1" applyBorder="1" applyAlignment="1">
      <alignment horizontal="justify" vertical="center" wrapText="1"/>
    </xf>
    <xf numFmtId="0" fontId="1" fillId="0" borderId="0" xfId="0" applyFont="1" applyBorder="1" applyAlignment="1">
      <alignment horizontal="center" vertical="center"/>
    </xf>
    <xf numFmtId="0" fontId="1" fillId="0" borderId="8" xfId="0" applyFont="1" applyBorder="1" applyAlignment="1" applyProtection="1">
      <alignment horizontal="center" vertical="center"/>
      <protection locked="0"/>
    </xf>
    <xf numFmtId="0" fontId="1" fillId="0" borderId="0" xfId="0" applyFont="1" applyAlignment="1" applyProtection="1">
      <alignment horizontal="center" vertical="center"/>
      <protection locked="0"/>
    </xf>
    <xf numFmtId="0" fontId="14" fillId="4" borderId="4" xfId="0" applyFont="1" applyFill="1" applyBorder="1" applyAlignment="1">
      <alignment horizontal="center" vertical="center" wrapText="1"/>
    </xf>
    <xf numFmtId="0" fontId="14" fillId="4" borderId="5" xfId="0" applyFont="1" applyFill="1" applyBorder="1" applyAlignment="1">
      <alignment horizontal="center" vertical="center" wrapText="1"/>
    </xf>
    <xf numFmtId="0" fontId="14" fillId="4" borderId="2" xfId="0" applyFont="1" applyFill="1" applyBorder="1" applyAlignment="1">
      <alignment horizontal="center" vertical="center" wrapText="1"/>
    </xf>
    <xf numFmtId="0" fontId="14" fillId="4" borderId="4" xfId="0" applyFont="1" applyFill="1" applyBorder="1" applyAlignment="1" applyProtection="1">
      <alignment horizontal="center" vertical="center" wrapText="1"/>
      <protection locked="0"/>
    </xf>
    <xf numFmtId="0" fontId="14" fillId="4" borderId="5" xfId="0" applyFont="1" applyFill="1" applyBorder="1" applyAlignment="1" applyProtection="1">
      <alignment horizontal="center" vertical="center" wrapText="1"/>
      <protection locked="0"/>
    </xf>
    <xf numFmtId="0" fontId="14" fillId="4" borderId="2" xfId="0" applyFont="1" applyFill="1" applyBorder="1" applyAlignment="1" applyProtection="1">
      <alignment horizontal="center" vertical="center" wrapText="1"/>
      <protection locked="0"/>
    </xf>
    <xf numFmtId="0" fontId="1" fillId="0" borderId="10" xfId="0" applyFont="1" applyBorder="1" applyAlignment="1">
      <alignment horizontal="center" vertical="center" wrapText="1"/>
    </xf>
    <xf numFmtId="0" fontId="1" fillId="0" borderId="1" xfId="0" applyFont="1" applyBorder="1" applyAlignment="1">
      <alignment horizontal="center" vertical="center" wrapText="1"/>
    </xf>
    <xf numFmtId="0" fontId="5" fillId="0" borderId="1" xfId="0" applyFont="1" applyBorder="1" applyAlignment="1">
      <alignment horizontal="center" vertical="center" wrapText="1"/>
    </xf>
    <xf numFmtId="0" fontId="1" fillId="0" borderId="0" xfId="0" applyFont="1" applyBorder="1" applyAlignment="1" applyProtection="1">
      <alignment horizontal="center" vertical="center"/>
      <protection locked="0"/>
    </xf>
    <xf numFmtId="0" fontId="28" fillId="0" borderId="0" xfId="0" applyFont="1" applyBorder="1" applyAlignment="1" applyProtection="1">
      <alignment horizontal="center" wrapText="1"/>
      <protection locked="0"/>
    </xf>
    <xf numFmtId="0" fontId="2" fillId="17" borderId="1" xfId="0" applyFont="1" applyFill="1" applyBorder="1" applyAlignment="1" applyProtection="1">
      <alignment horizontal="center" vertical="center"/>
    </xf>
    <xf numFmtId="0" fontId="30" fillId="0" borderId="1" xfId="0" applyFont="1" applyBorder="1" applyAlignment="1" applyProtection="1">
      <alignment horizontal="center" vertical="center"/>
    </xf>
    <xf numFmtId="0" fontId="23" fillId="2" borderId="0" xfId="0" applyFont="1" applyFill="1" applyAlignment="1" applyProtection="1">
      <alignment horizontal="center" vertical="center"/>
    </xf>
    <xf numFmtId="0" fontId="23" fillId="2" borderId="7" xfId="0" applyFont="1" applyFill="1" applyBorder="1" applyAlignment="1" applyProtection="1">
      <alignment horizontal="center" vertical="center"/>
    </xf>
    <xf numFmtId="0" fontId="23" fillId="2" borderId="4" xfId="0" applyFont="1" applyFill="1" applyBorder="1" applyAlignment="1" applyProtection="1">
      <alignment horizontal="center" vertical="center"/>
    </xf>
    <xf numFmtId="0" fontId="23" fillId="2" borderId="2" xfId="0" applyFont="1" applyFill="1" applyBorder="1" applyAlignment="1" applyProtection="1">
      <alignment horizontal="center" vertical="center"/>
    </xf>
    <xf numFmtId="0" fontId="0" fillId="0" borderId="4" xfId="0" applyBorder="1" applyAlignment="1" applyProtection="1">
      <alignment horizontal="center" vertical="center"/>
    </xf>
    <xf numFmtId="0" fontId="0" fillId="0" borderId="5" xfId="0" applyBorder="1" applyAlignment="1" applyProtection="1">
      <alignment horizontal="center" vertical="center"/>
    </xf>
    <xf numFmtId="0" fontId="0" fillId="0" borderId="2" xfId="0" applyBorder="1" applyAlignment="1" applyProtection="1">
      <alignment horizontal="center" vertical="center"/>
    </xf>
    <xf numFmtId="0" fontId="1" fillId="0" borderId="1" xfId="0" applyFont="1" applyBorder="1" applyAlignment="1" applyProtection="1">
      <alignment horizontal="left" vertical="center" wrapText="1"/>
    </xf>
    <xf numFmtId="0" fontId="0" fillId="0" borderId="1" xfId="0" applyBorder="1" applyAlignment="1" applyProtection="1">
      <alignment horizontal="center" vertical="center"/>
    </xf>
    <xf numFmtId="0" fontId="1" fillId="0" borderId="1" xfId="0" applyFont="1" applyBorder="1" applyAlignment="1" applyProtection="1">
      <alignment horizontal="left" vertical="center"/>
    </xf>
    <xf numFmtId="0" fontId="0" fillId="0" borderId="1" xfId="0" applyBorder="1" applyAlignment="1" applyProtection="1">
      <alignment horizontal="center"/>
    </xf>
    <xf numFmtId="0" fontId="1" fillId="0" borderId="1" xfId="0" applyFont="1" applyFill="1" applyBorder="1" applyAlignment="1" applyProtection="1">
      <alignment horizontal="left" vertical="center"/>
    </xf>
    <xf numFmtId="0" fontId="16" fillId="2" borderId="9" xfId="0" applyFont="1" applyFill="1" applyBorder="1" applyAlignment="1">
      <alignment horizontal="center" vertical="center"/>
    </xf>
    <xf numFmtId="0" fontId="16" fillId="2" borderId="0" xfId="0" applyFont="1" applyFill="1" applyBorder="1" applyAlignment="1">
      <alignment horizontal="center" vertical="center"/>
    </xf>
    <xf numFmtId="0" fontId="29" fillId="0" borderId="4" xfId="0" applyFont="1" applyBorder="1" applyAlignment="1" applyProtection="1">
      <alignment horizontal="center" vertical="center"/>
    </xf>
    <xf numFmtId="0" fontId="29" fillId="0" borderId="5" xfId="0" applyFont="1" applyBorder="1" applyAlignment="1" applyProtection="1">
      <alignment horizontal="center" vertical="center"/>
    </xf>
    <xf numFmtId="0" fontId="29" fillId="0" borderId="2" xfId="0" applyFont="1" applyBorder="1" applyAlignment="1" applyProtection="1">
      <alignment horizontal="center" vertical="center"/>
    </xf>
    <xf numFmtId="0" fontId="0" fillId="0" borderId="1" xfId="0" applyBorder="1" applyAlignment="1" applyProtection="1">
      <alignment horizontal="left" vertical="center"/>
    </xf>
    <xf numFmtId="0" fontId="16" fillId="6" borderId="4" xfId="0" applyFont="1" applyFill="1" applyBorder="1" applyAlignment="1">
      <alignment horizontal="center" vertical="center"/>
    </xf>
    <xf numFmtId="0" fontId="16" fillId="6" borderId="5" xfId="0" applyFont="1" applyFill="1" applyBorder="1" applyAlignment="1">
      <alignment horizontal="center" vertical="center"/>
    </xf>
    <xf numFmtId="0" fontId="16" fillId="6" borderId="2" xfId="0" applyFont="1" applyFill="1" applyBorder="1" applyAlignment="1">
      <alignment horizontal="center" vertical="center"/>
    </xf>
    <xf numFmtId="0" fontId="32" fillId="0" borderId="0" xfId="0" applyFont="1" applyBorder="1" applyAlignment="1">
      <alignment horizontal="left" vertical="center"/>
    </xf>
    <xf numFmtId="0" fontId="22" fillId="4" borderId="0" xfId="0" applyFont="1" applyFill="1" applyBorder="1" applyAlignment="1">
      <alignment horizontal="left" vertical="center" wrapText="1"/>
    </xf>
    <xf numFmtId="0" fontId="14" fillId="4" borderId="0" xfId="0" applyFont="1" applyFill="1" applyBorder="1" applyAlignment="1">
      <alignment horizontal="left" vertical="center" wrapText="1"/>
    </xf>
    <xf numFmtId="0" fontId="29" fillId="0" borderId="16" xfId="0" applyFont="1" applyFill="1" applyBorder="1" applyAlignment="1">
      <alignment horizontal="center" vertical="center"/>
    </xf>
    <xf numFmtId="0" fontId="29" fillId="4" borderId="14" xfId="0" applyFont="1" applyFill="1" applyBorder="1" applyAlignment="1">
      <alignment horizontal="center" vertical="center" wrapText="1"/>
    </xf>
    <xf numFmtId="0" fontId="29" fillId="4" borderId="17" xfId="0" applyFont="1" applyFill="1" applyBorder="1" applyAlignment="1">
      <alignment horizontal="center" vertical="center" wrapText="1"/>
    </xf>
    <xf numFmtId="0" fontId="2" fillId="14" borderId="1" xfId="3" applyFont="1" applyFill="1" applyBorder="1" applyAlignment="1">
      <alignment vertical="center" wrapText="1"/>
    </xf>
    <xf numFmtId="0" fontId="40" fillId="18" borderId="1" xfId="3" applyFont="1" applyFill="1" applyBorder="1" applyAlignment="1">
      <alignment vertical="center" wrapText="1"/>
    </xf>
    <xf numFmtId="1" fontId="2" fillId="14" borderId="1" xfId="3" applyNumberFormat="1" applyFont="1" applyFill="1" applyBorder="1" applyAlignment="1">
      <alignment horizontal="center" vertical="center"/>
    </xf>
    <xf numFmtId="0" fontId="2" fillId="14" borderId="4" xfId="3" applyFont="1" applyFill="1" applyBorder="1" applyAlignment="1">
      <alignment horizontal="left" vertical="center" wrapText="1"/>
    </xf>
    <xf numFmtId="0" fontId="40" fillId="18" borderId="4" xfId="3" applyFont="1" applyFill="1" applyBorder="1" applyAlignment="1">
      <alignment vertical="center" wrapText="1"/>
    </xf>
    <xf numFmtId="0" fontId="2" fillId="14" borderId="1" xfId="3" applyFont="1" applyFill="1" applyBorder="1" applyAlignment="1">
      <alignment horizontal="center" vertical="center"/>
    </xf>
    <xf numFmtId="0" fontId="22" fillId="14" borderId="1" xfId="3" applyFont="1" applyFill="1" applyBorder="1" applyAlignment="1">
      <alignment horizontal="center" vertical="center"/>
    </xf>
    <xf numFmtId="0" fontId="2" fillId="15" borderId="1" xfId="3" applyFont="1" applyFill="1" applyBorder="1" applyAlignment="1">
      <alignment horizontal="left" vertical="center"/>
    </xf>
    <xf numFmtId="0" fontId="40" fillId="19" borderId="1" xfId="3" applyFont="1" applyFill="1" applyBorder="1" applyAlignment="1">
      <alignment vertical="center" wrapText="1"/>
    </xf>
    <xf numFmtId="1" fontId="2" fillId="15" borderId="1" xfId="3" applyNumberFormat="1" applyFont="1" applyFill="1" applyBorder="1" applyAlignment="1">
      <alignment horizontal="center" vertical="center"/>
    </xf>
    <xf numFmtId="0" fontId="2" fillId="15" borderId="4" xfId="3" applyFont="1" applyFill="1" applyBorder="1" applyAlignment="1">
      <alignment vertical="center" wrapText="1"/>
    </xf>
    <xf numFmtId="0" fontId="40" fillId="19" borderId="4" xfId="3" applyFont="1" applyFill="1" applyBorder="1" applyAlignment="1">
      <alignment horizontal="left" vertical="center" wrapText="1"/>
    </xf>
    <xf numFmtId="0" fontId="2" fillId="15" borderId="1" xfId="3" applyFont="1" applyFill="1" applyBorder="1" applyAlignment="1">
      <alignment vertical="center" wrapText="1"/>
    </xf>
    <xf numFmtId="0" fontId="22" fillId="15" borderId="1" xfId="3" applyFont="1" applyFill="1" applyBorder="1" applyAlignment="1">
      <alignment vertical="center" wrapText="1"/>
    </xf>
    <xf numFmtId="0" fontId="1" fillId="0" borderId="1" xfId="3" applyFont="1" applyFill="1" applyBorder="1" applyAlignment="1">
      <alignment vertical="center" wrapText="1"/>
    </xf>
    <xf numFmtId="0" fontId="41" fillId="0" borderId="1" xfId="3" applyFont="1" applyFill="1" applyBorder="1" applyAlignment="1">
      <alignment vertical="center" wrapText="1"/>
    </xf>
    <xf numFmtId="1" fontId="1" fillId="0" borderId="1" xfId="3" applyNumberFormat="1" applyFont="1" applyFill="1" applyBorder="1" applyAlignment="1">
      <alignment horizontal="center" vertical="center"/>
    </xf>
    <xf numFmtId="0" fontId="1" fillId="0" borderId="4" xfId="3" applyFont="1" applyFill="1" applyBorder="1" applyAlignment="1">
      <alignment horizontal="left" vertical="center" wrapText="1"/>
    </xf>
    <xf numFmtId="0" fontId="41" fillId="0" borderId="4" xfId="3" applyFont="1" applyFill="1" applyBorder="1" applyAlignment="1">
      <alignment vertical="center" wrapText="1"/>
    </xf>
    <xf numFmtId="0" fontId="14" fillId="3" borderId="1" xfId="0" applyFont="1" applyFill="1" applyBorder="1" applyAlignment="1">
      <alignment horizontal="center" vertical="center"/>
    </xf>
    <xf numFmtId="0" fontId="1" fillId="0" borderId="4" xfId="3" applyFont="1" applyFill="1" applyBorder="1" applyAlignment="1">
      <alignment vertical="center" wrapText="1"/>
    </xf>
    <xf numFmtId="0" fontId="2" fillId="15" borderId="4" xfId="3" applyFont="1" applyFill="1" applyBorder="1" applyAlignment="1">
      <alignment horizontal="left" vertical="center" wrapText="1"/>
    </xf>
    <xf numFmtId="0" fontId="22" fillId="15" borderId="1" xfId="3" applyFont="1" applyFill="1" applyBorder="1" applyAlignment="1">
      <alignment horizontal="left" vertical="center"/>
    </xf>
    <xf numFmtId="0" fontId="14" fillId="0" borderId="1" xfId="3" applyFont="1" applyFill="1" applyBorder="1" applyAlignment="1">
      <alignment vertical="center" wrapText="1"/>
    </xf>
    <xf numFmtId="0" fontId="14" fillId="0" borderId="4" xfId="3" applyFont="1" applyFill="1" applyBorder="1" applyAlignment="1">
      <alignment horizontal="left" vertical="center" wrapText="1"/>
    </xf>
    <xf numFmtId="0" fontId="2" fillId="15" borderId="1" xfId="3" applyFont="1" applyFill="1" applyBorder="1" applyAlignment="1">
      <alignment horizontal="left" vertical="top" wrapText="1"/>
    </xf>
    <xf numFmtId="0" fontId="41" fillId="19" borderId="1" xfId="3" applyFont="1" applyFill="1" applyBorder="1" applyAlignment="1">
      <alignment vertical="center" wrapText="1"/>
    </xf>
    <xf numFmtId="0" fontId="2" fillId="14" borderId="1" xfId="3" applyFont="1" applyFill="1" applyBorder="1" applyAlignment="1">
      <alignment horizontal="left" vertical="center"/>
    </xf>
    <xf numFmtId="0" fontId="1" fillId="0" borderId="1" xfId="0" applyFont="1" applyBorder="1"/>
    <xf numFmtId="0" fontId="1" fillId="0" borderId="1" xfId="0" applyFont="1" applyFill="1" applyBorder="1" applyAlignment="1">
      <alignment wrapText="1"/>
    </xf>
    <xf numFmtId="0" fontId="2" fillId="0" borderId="1" xfId="3" applyFont="1" applyFill="1" applyBorder="1" applyAlignment="1">
      <alignment horizontal="center" vertical="center"/>
    </xf>
    <xf numFmtId="0" fontId="14" fillId="0" borderId="1" xfId="0" applyFont="1" applyFill="1" applyBorder="1" applyAlignment="1">
      <alignment horizontal="center" vertical="center"/>
    </xf>
    <xf numFmtId="0" fontId="22" fillId="14" borderId="1" xfId="3" applyFont="1" applyFill="1" applyBorder="1" applyAlignment="1">
      <alignment horizontal="left" vertical="center"/>
    </xf>
    <xf numFmtId="0" fontId="2" fillId="15" borderId="1" xfId="3" applyFont="1" applyFill="1" applyBorder="1" applyAlignment="1">
      <alignment horizontal="center" vertical="center"/>
    </xf>
    <xf numFmtId="0" fontId="22" fillId="15" borderId="1" xfId="3" applyFont="1" applyFill="1" applyBorder="1" applyAlignment="1">
      <alignment horizontal="center" vertical="center"/>
    </xf>
    <xf numFmtId="0" fontId="41" fillId="0" borderId="4" xfId="3" applyFont="1" applyFill="1" applyBorder="1" applyAlignment="1">
      <alignment horizontal="left" vertical="center" wrapText="1"/>
    </xf>
    <xf numFmtId="0" fontId="1" fillId="0" borderId="1" xfId="0" applyFont="1" applyFill="1" applyBorder="1" applyAlignment="1">
      <alignment horizontal="left"/>
    </xf>
    <xf numFmtId="0" fontId="1" fillId="0" borderId="1" xfId="0" applyFont="1" applyFill="1" applyBorder="1" applyAlignment="1">
      <alignment horizontal="left" wrapText="1"/>
    </xf>
    <xf numFmtId="0" fontId="14" fillId="0" borderId="4" xfId="3" applyFont="1" applyFill="1" applyBorder="1" applyAlignment="1">
      <alignment vertical="center" wrapText="1"/>
    </xf>
    <xf numFmtId="0" fontId="41" fillId="19" borderId="4" xfId="3" applyFont="1" applyFill="1" applyBorder="1" applyAlignment="1">
      <alignment horizontal="left" vertical="center" wrapText="1"/>
    </xf>
    <xf numFmtId="0" fontId="40" fillId="0" borderId="1" xfId="3" applyFont="1" applyFill="1" applyBorder="1" applyAlignment="1">
      <alignment vertical="center" wrapText="1"/>
    </xf>
    <xf numFmtId="0" fontId="1" fillId="0" borderId="12" xfId="3" applyFont="1" applyFill="1" applyBorder="1" applyAlignment="1">
      <alignment vertical="center" wrapText="1"/>
    </xf>
    <xf numFmtId="0" fontId="41" fillId="0" borderId="1" xfId="3" applyFont="1" applyFill="1" applyBorder="1" applyAlignment="1">
      <alignment horizontal="left" vertical="center" wrapText="1"/>
    </xf>
    <xf numFmtId="0" fontId="41" fillId="18" borderId="1" xfId="3" applyFont="1" applyFill="1" applyBorder="1" applyAlignment="1">
      <alignment vertical="center" wrapText="1"/>
    </xf>
    <xf numFmtId="0" fontId="40" fillId="18" borderId="4" xfId="3" applyFont="1" applyFill="1" applyBorder="1" applyAlignment="1">
      <alignment horizontal="left" vertical="center" wrapText="1"/>
    </xf>
    <xf numFmtId="0" fontId="1" fillId="0" borderId="4" xfId="3" applyFont="1" applyFill="1" applyBorder="1" applyAlignment="1">
      <alignment horizontal="left" vertical="center"/>
    </xf>
    <xf numFmtId="0" fontId="2" fillId="15" borderId="1" xfId="3" applyFont="1" applyFill="1" applyBorder="1" applyAlignment="1">
      <alignment horizontal="left" vertical="center" wrapText="1"/>
    </xf>
    <xf numFmtId="0" fontId="40" fillId="19" borderId="4" xfId="3" applyFont="1" applyFill="1" applyBorder="1" applyAlignment="1">
      <alignment vertical="center" wrapText="1"/>
    </xf>
    <xf numFmtId="0" fontId="1" fillId="0" borderId="1" xfId="0" applyFont="1" applyBorder="1" applyAlignment="1">
      <alignment vertical="center"/>
    </xf>
    <xf numFmtId="0" fontId="41" fillId="19" borderId="4" xfId="3" applyFont="1" applyFill="1" applyBorder="1" applyAlignment="1">
      <alignment vertical="center" wrapText="1"/>
    </xf>
    <xf numFmtId="0" fontId="2" fillId="15" borderId="1" xfId="0" applyFont="1" applyFill="1" applyBorder="1" applyAlignment="1">
      <alignment vertical="center" wrapText="1"/>
    </xf>
    <xf numFmtId="0" fontId="40" fillId="19" borderId="1" xfId="0" applyFont="1" applyFill="1" applyBorder="1" applyAlignment="1">
      <alignment vertical="center" wrapText="1"/>
    </xf>
    <xf numFmtId="0" fontId="1" fillId="0" borderId="1" xfId="0" applyFont="1" applyFill="1" applyBorder="1" applyAlignment="1">
      <alignment vertical="center" wrapText="1"/>
    </xf>
    <xf numFmtId="0" fontId="41" fillId="0" borderId="1" xfId="0" applyFont="1" applyFill="1" applyBorder="1" applyAlignment="1">
      <alignment vertical="center" wrapText="1"/>
    </xf>
    <xf numFmtId="0" fontId="41" fillId="0" borderId="4" xfId="0" applyFont="1" applyFill="1" applyBorder="1" applyAlignment="1">
      <alignment vertical="center" wrapText="1"/>
    </xf>
    <xf numFmtId="0" fontId="22" fillId="19" borderId="4" xfId="3" applyFont="1" applyFill="1" applyBorder="1" applyAlignment="1">
      <alignment horizontal="left" vertical="center" wrapText="1"/>
    </xf>
    <xf numFmtId="0" fontId="1" fillId="0" borderId="4" xfId="0" applyFont="1" applyFill="1" applyBorder="1" applyAlignment="1">
      <alignment vertical="center" wrapText="1"/>
    </xf>
    <xf numFmtId="0" fontId="2" fillId="14" borderId="1" xfId="0" applyFont="1" applyFill="1" applyBorder="1" applyAlignment="1">
      <alignment vertical="center" wrapText="1"/>
    </xf>
    <xf numFmtId="0" fontId="41" fillId="18" borderId="1" xfId="0" applyFont="1" applyFill="1" applyBorder="1" applyAlignment="1">
      <alignment vertical="center" wrapText="1"/>
    </xf>
    <xf numFmtId="0" fontId="41" fillId="18" borderId="4" xfId="0" applyFont="1" applyFill="1" applyBorder="1" applyAlignment="1">
      <alignment vertical="center" wrapText="1"/>
    </xf>
    <xf numFmtId="0" fontId="22" fillId="18" borderId="4" xfId="3" applyFont="1" applyFill="1" applyBorder="1" applyAlignment="1">
      <alignment vertical="center" wrapText="1"/>
    </xf>
    <xf numFmtId="0" fontId="1" fillId="0" borderId="1" xfId="0" applyFont="1" applyBorder="1" applyAlignment="1">
      <alignment wrapText="1"/>
    </xf>
    <xf numFmtId="0" fontId="1" fillId="0" borderId="1" xfId="4" applyFont="1" applyFill="1" applyBorder="1" applyAlignment="1">
      <alignment vertical="center" wrapText="1"/>
    </xf>
    <xf numFmtId="0" fontId="41" fillId="0" borderId="1" xfId="4" applyFont="1" applyFill="1" applyBorder="1" applyAlignment="1">
      <alignment vertical="center" wrapText="1"/>
    </xf>
  </cellXfs>
  <cellStyles count="5">
    <cellStyle name="Good" xfId="3" builtinId="26"/>
    <cellStyle name="Good 2" xfId="1"/>
    <cellStyle name="Neutral" xfId="4" builtinId="28"/>
    <cellStyle name="Neutral 2" xfId="2"/>
    <cellStyle name="Normal" xfId="0" builtinId="0"/>
  </cellStyles>
  <dxfs count="221">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FF00"/>
        </patternFill>
      </fill>
    </dxf>
    <dxf>
      <fill>
        <patternFill>
          <bgColor rgb="FFFF0000"/>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ill>
        <patternFill>
          <bgColor rgb="FF00B050"/>
        </patternFill>
      </fill>
    </dxf>
    <dxf>
      <fill>
        <patternFill>
          <bgColor rgb="FFFFFF00"/>
        </patternFill>
      </fill>
    </dxf>
    <dxf>
      <fill>
        <patternFill>
          <bgColor rgb="FFFF0000"/>
        </patternFill>
      </fill>
    </dxf>
    <dxf>
      <font>
        <color rgb="FF9C0006"/>
      </font>
      <fill>
        <patternFill>
          <bgColor rgb="FFFFC7CE"/>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ill>
        <patternFill>
          <bgColor rgb="FF00B050"/>
        </patternFill>
      </fill>
    </dxf>
    <dxf>
      <fill>
        <patternFill>
          <bgColor rgb="FFFFFF00"/>
        </patternFill>
      </fill>
    </dxf>
    <dxf>
      <fill>
        <patternFill>
          <bgColor rgb="FFFF0000"/>
        </patternFill>
      </fill>
    </dxf>
    <dxf>
      <font>
        <color rgb="FF9C6500"/>
      </font>
      <fill>
        <patternFill>
          <bgColor rgb="FFFFEB9C"/>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006100"/>
      </font>
      <fill>
        <patternFill>
          <bgColor rgb="FFC6EFCE"/>
        </patternFill>
      </fill>
    </dxf>
    <dxf>
      <font>
        <color rgb="FF9C6500"/>
      </font>
      <fill>
        <patternFill>
          <bgColor rgb="FFFFEB9C"/>
        </patternFill>
      </fill>
    </dxf>
    <dxf>
      <font>
        <color rgb="FF9C0006"/>
      </font>
      <fill>
        <patternFill>
          <bgColor rgb="FFFFC7CE"/>
        </patternFill>
      </fill>
    </dxf>
    <dxf>
      <font>
        <color rgb="FF006100"/>
      </font>
      <fill>
        <patternFill>
          <bgColor rgb="FFC6EFCE"/>
        </patternFill>
      </fill>
    </dxf>
    <dxf>
      <font>
        <color rgb="FF9C0006"/>
      </font>
      <fill>
        <patternFill>
          <bgColor rgb="FFFFC7CE"/>
        </patternFill>
      </fill>
    </dxf>
    <dxf>
      <font>
        <color rgb="FF9C6500"/>
      </font>
      <fill>
        <patternFill>
          <bgColor rgb="FFFFEB9C"/>
        </patternFill>
      </fill>
    </dxf>
    <dxf>
      <font>
        <color rgb="FF9C6500"/>
      </font>
      <fill>
        <patternFill>
          <bgColor rgb="FFFFEB9C"/>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006100"/>
      </font>
      <fill>
        <patternFill>
          <bgColor rgb="FFC6EF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6500"/>
      </font>
      <fill>
        <patternFill>
          <bgColor rgb="FFFFEB9C"/>
        </patternFill>
      </fill>
    </dxf>
    <dxf>
      <font>
        <color rgb="FF006100"/>
      </font>
      <fill>
        <patternFill>
          <bgColor rgb="FFC6EF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sharedStrings" Target="sharedStrings.xml"/><Relationship Id="rId5" Type="http://schemas.openxmlformats.org/officeDocument/2006/relationships/worksheet" Target="worksheets/sheet5.xml"/><Relationship Id="rId10" Type="http://schemas.openxmlformats.org/officeDocument/2006/relationships/styles" Target="styles.xml"/><Relationship Id="rId4" Type="http://schemas.openxmlformats.org/officeDocument/2006/relationships/worksheet" Target="worksheets/sheet4.xml"/><Relationship Id="rId9" Type="http://schemas.openxmlformats.org/officeDocument/2006/relationships/theme" Target="theme/theme1.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2.png"/></Relationships>
</file>

<file path=xl/drawings/_rels/drawing3.xml.rels><?xml version="1.0" encoding="UTF-8" standalone="yes"?>
<Relationships xmlns="http://schemas.openxmlformats.org/package/2006/relationships"><Relationship Id="rId1" Type="http://schemas.openxmlformats.org/officeDocument/2006/relationships/image" Target="../media/image3.jpeg"/></Relationships>
</file>

<file path=xl/drawings/drawing1.xml><?xml version="1.0" encoding="utf-8"?>
<xdr:wsDr xmlns:xdr="http://schemas.openxmlformats.org/drawingml/2006/spreadsheetDrawing" xmlns:a="http://schemas.openxmlformats.org/drawingml/2006/main">
  <xdr:twoCellAnchor editAs="oneCell">
    <xdr:from>
      <xdr:col>5</xdr:col>
      <xdr:colOff>3687536</xdr:colOff>
      <xdr:row>2</xdr:row>
      <xdr:rowOff>22860</xdr:rowOff>
    </xdr:from>
    <xdr:to>
      <xdr:col>6</xdr:col>
      <xdr:colOff>3428636</xdr:colOff>
      <xdr:row>6</xdr:row>
      <xdr:rowOff>138793</xdr:rowOff>
    </xdr:to>
    <xdr:pic>
      <xdr:nvPicPr>
        <xdr:cNvPr id="5" name="Picture 4" descr="lat_horizontalni_3D"/>
        <xdr:cNvPicPr/>
      </xdr:nvPicPr>
      <xdr:blipFill>
        <a:blip xmlns:r="http://schemas.openxmlformats.org/officeDocument/2006/relationships" r:embed="rId1" cstate="print"/>
        <a:srcRect/>
        <a:stretch>
          <a:fillRect/>
        </a:stretch>
      </xdr:blipFill>
      <xdr:spPr bwMode="auto">
        <a:xfrm>
          <a:off x="13212536" y="403860"/>
          <a:ext cx="3455850" cy="925558"/>
        </a:xfrm>
        <a:prstGeom prst="rect">
          <a:avLst/>
        </a:prstGeom>
        <a:noFill/>
        <a:ln w="9525">
          <a:noFill/>
          <a:miter lim="800000"/>
          <a:headEnd/>
          <a:tailEnd/>
        </a:ln>
      </xdr:spPr>
    </xdr:pic>
    <xdr:clientData/>
  </xdr:twoCellAnchor>
  <xdr:twoCellAnchor editAs="oneCell">
    <xdr:from>
      <xdr:col>1</xdr:col>
      <xdr:colOff>547687</xdr:colOff>
      <xdr:row>4</xdr:row>
      <xdr:rowOff>15875</xdr:rowOff>
    </xdr:from>
    <xdr:to>
      <xdr:col>3</xdr:col>
      <xdr:colOff>654957</xdr:colOff>
      <xdr:row>6</xdr:row>
      <xdr:rowOff>190046</xdr:rowOff>
    </xdr:to>
    <xdr:pic>
      <xdr:nvPicPr>
        <xdr:cNvPr id="3" name="Picture 2"/>
        <xdr:cNvPicPr/>
      </xdr:nvPicPr>
      <xdr:blipFill rotWithShape="1">
        <a:blip xmlns:r="http://schemas.openxmlformats.org/officeDocument/2006/relationships" r:embed="rId2">
          <a:extLst>
            <a:ext uri="{28A0092B-C50C-407E-A947-70E740481C1C}">
              <a14:useLocalDpi xmlns:a14="http://schemas.microsoft.com/office/drawing/2010/main" val="0"/>
            </a:ext>
          </a:extLst>
        </a:blip>
        <a:srcRect l="6774" t="37916" r="13705" b="15066"/>
        <a:stretch/>
      </xdr:blipFill>
      <xdr:spPr bwMode="auto">
        <a:xfrm>
          <a:off x="1157287" y="587375"/>
          <a:ext cx="2564720" cy="583746"/>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59530</xdr:colOff>
      <xdr:row>2</xdr:row>
      <xdr:rowOff>119062</xdr:rowOff>
    </xdr:from>
    <xdr:to>
      <xdr:col>1</xdr:col>
      <xdr:colOff>464343</xdr:colOff>
      <xdr:row>5</xdr:row>
      <xdr:rowOff>42862</xdr:rowOff>
    </xdr:to>
    <xdr:pic>
      <xdr:nvPicPr>
        <xdr:cNvPr id="3" name="Picture 2"/>
        <xdr:cNvPicPr/>
      </xdr:nvPicPr>
      <xdr:blipFill rotWithShape="1">
        <a:blip xmlns:r="http://schemas.openxmlformats.org/officeDocument/2006/relationships" r:embed="rId1">
          <a:extLst>
            <a:ext uri="{28A0092B-C50C-407E-A947-70E740481C1C}">
              <a14:useLocalDpi xmlns:a14="http://schemas.microsoft.com/office/drawing/2010/main" val="0"/>
            </a:ext>
          </a:extLst>
        </a:blip>
        <a:srcRect l="6774" t="37916" r="13705" b="15066"/>
        <a:stretch/>
      </xdr:blipFill>
      <xdr:spPr bwMode="auto">
        <a:xfrm>
          <a:off x="59530" y="500062"/>
          <a:ext cx="2224088" cy="495300"/>
        </a:xfrm>
        <a:prstGeom prst="rect">
          <a:avLst/>
        </a:prstGeom>
        <a:noFill/>
        <a:ln>
          <a:noFill/>
        </a:ln>
        <a:extLst>
          <a:ext uri="{53640926-AAD7-44D8-BBD7-CCE9431645EC}">
            <a14:shadowObscured xmlns:a14="http://schemas.microsoft.com/office/drawing/2010/main"/>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4</xdr:col>
      <xdr:colOff>85045</xdr:colOff>
      <xdr:row>0</xdr:row>
      <xdr:rowOff>212612</xdr:rowOff>
    </xdr:from>
    <xdr:to>
      <xdr:col>4</xdr:col>
      <xdr:colOff>1234094</xdr:colOff>
      <xdr:row>3</xdr:row>
      <xdr:rowOff>544285</xdr:rowOff>
    </xdr:to>
    <xdr:pic>
      <xdr:nvPicPr>
        <xdr:cNvPr id="2" name="Picture 1" descr="nis-logo-za doc.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45" y="212612"/>
          <a:ext cx="1149049" cy="1375613"/>
        </a:xfrm>
        <a:prstGeom prst="rect">
          <a:avLst/>
        </a:prstGeom>
        <a:noFill/>
        <a:ln>
          <a:noFill/>
        </a:ln>
      </xdr:spPr>
    </xdr:pic>
    <xdr:clientData/>
  </xdr:twoCellAnchor>
  <xdr:twoCellAnchor editAs="oneCell">
    <xdr:from>
      <xdr:col>4</xdr:col>
      <xdr:colOff>85045</xdr:colOff>
      <xdr:row>0</xdr:row>
      <xdr:rowOff>212612</xdr:rowOff>
    </xdr:from>
    <xdr:to>
      <xdr:col>4</xdr:col>
      <xdr:colOff>1234094</xdr:colOff>
      <xdr:row>3</xdr:row>
      <xdr:rowOff>544285</xdr:rowOff>
    </xdr:to>
    <xdr:pic>
      <xdr:nvPicPr>
        <xdr:cNvPr id="3" name="Picture 2" descr="nis-logo-za doc.jpg"/>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5045" y="212612"/>
          <a:ext cx="1149049" cy="1379423"/>
        </a:xfrm>
        <a:prstGeom prst="rect">
          <a:avLst/>
        </a:prstGeom>
        <a:noFill/>
        <a:ln>
          <a:noFill/>
        </a:ln>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dusica.n.savic\Desktop\&#1089;&#1090;&#1077;&#1087;&#1077;&#1085;&#1080;&#1094;&#1077;\Standard%2029.maj.2018\kvalifikacija\editabilna%20verzija%205.%20&#1076;&#1077;&#1094;\&#1055;&#1088;&#1080;&#1083;&#1086;&#1075;%203%20&#1089;&#1090;&#1072;&#1085;&#1076;&#1072;&#1088;&#1076;&#1072;%20SD-09.01.21-004_&#1086;&#1089;&#1090;&#1072;&#1083;&#1077;%20&#1091;&#1089;&#1083;&#1091;&#1075;&#1077;%202.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HSE Kvalifikacioni Upitnik"/>
      <sheetName val="Ocena HSE Kvalifik. upitnika"/>
      <sheetName val="Sheet5"/>
      <sheetName val="Sheet4"/>
      <sheetName val="Sheet2"/>
      <sheetName val="Sheet3"/>
      <sheetName val="Segmentacija nabavke SU "/>
    </sheetNames>
    <sheetDataSet>
      <sheetData sheetId="0">
        <row r="12">
          <cell r="E12"/>
        </row>
        <row r="13">
          <cell r="E13"/>
        </row>
        <row r="14">
          <cell r="E14"/>
        </row>
        <row r="15">
          <cell r="E15"/>
        </row>
        <row r="16">
          <cell r="E16"/>
        </row>
        <row r="17">
          <cell r="E17"/>
        </row>
        <row r="18">
          <cell r="E18"/>
        </row>
        <row r="19">
          <cell r="E19"/>
        </row>
        <row r="20">
          <cell r="E20"/>
        </row>
        <row r="22">
          <cell r="E22"/>
        </row>
        <row r="24">
          <cell r="E24"/>
        </row>
        <row r="103">
          <cell r="E103">
            <v>93.74</v>
          </cell>
        </row>
      </sheetData>
      <sheetData sheetId="1"/>
      <sheetData sheetId="2"/>
      <sheetData sheetId="3"/>
      <sheetData sheetId="4"/>
      <sheetData sheetId="5"/>
      <sheetData sheetId="6"/>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drawing" Target="../drawings/drawing2.x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3:K158"/>
  <sheetViews>
    <sheetView showGridLines="0" tabSelected="1" topLeftCell="A26" zoomScale="80" zoomScaleNormal="80" workbookViewId="0">
      <selection activeCell="C37" sqref="C37:G37"/>
    </sheetView>
  </sheetViews>
  <sheetFormatPr defaultRowHeight="15" x14ac:dyDescent="0.25"/>
  <cols>
    <col min="3" max="3" width="27.7109375" customWidth="1"/>
    <col min="4" max="4" width="62.140625" customWidth="1"/>
    <col min="5" max="5" width="31.140625" customWidth="1"/>
    <col min="6" max="6" width="54.140625" customWidth="1"/>
    <col min="7" max="7" width="54.7109375" customWidth="1"/>
    <col min="10" max="10" width="79.28515625" customWidth="1"/>
  </cols>
  <sheetData>
    <row r="3" spans="3:11" x14ac:dyDescent="0.25">
      <c r="C3" s="1"/>
      <c r="D3" s="2"/>
    </row>
    <row r="4" spans="3:11" x14ac:dyDescent="0.25">
      <c r="C4" s="116" t="s">
        <v>1141</v>
      </c>
      <c r="D4" s="2"/>
    </row>
    <row r="5" spans="3:11" x14ac:dyDescent="0.25">
      <c r="C5" s="1"/>
      <c r="D5" s="2"/>
    </row>
    <row r="6" spans="3:11" ht="18.75" x14ac:dyDescent="0.3">
      <c r="D6" s="121" t="s">
        <v>1142</v>
      </c>
      <c r="E6" s="121"/>
      <c r="F6" s="121"/>
    </row>
    <row r="7" spans="3:11" x14ac:dyDescent="0.25">
      <c r="C7" s="2"/>
      <c r="D7" s="2"/>
    </row>
    <row r="8" spans="3:11" ht="23.45" customHeight="1" x14ac:dyDescent="0.25">
      <c r="C8" s="122" t="s">
        <v>1143</v>
      </c>
      <c r="D8" s="122"/>
      <c r="E8" s="122"/>
      <c r="F8" s="122"/>
      <c r="G8" s="122"/>
      <c r="H8" s="4"/>
      <c r="I8" s="4"/>
      <c r="J8" s="4"/>
      <c r="K8" s="4"/>
    </row>
    <row r="9" spans="3:11" ht="63" customHeight="1" x14ac:dyDescent="0.25">
      <c r="C9" s="198" t="s">
        <v>81</v>
      </c>
      <c r="D9" s="198"/>
      <c r="E9" s="198"/>
      <c r="F9" s="198"/>
      <c r="G9" s="198"/>
      <c r="H9" s="4"/>
      <c r="I9" s="4"/>
      <c r="J9" s="4"/>
      <c r="K9" s="4"/>
    </row>
    <row r="10" spans="3:11" ht="21.6" customHeight="1" x14ac:dyDescent="0.25">
      <c r="C10" s="199" t="s">
        <v>136</v>
      </c>
      <c r="D10" s="199"/>
      <c r="E10" s="199"/>
      <c r="F10" s="199"/>
      <c r="G10" s="199"/>
    </row>
    <row r="11" spans="3:11" ht="24.6" customHeight="1" x14ac:dyDescent="0.25">
      <c r="C11" s="147" t="s">
        <v>50</v>
      </c>
      <c r="D11" s="147"/>
      <c r="E11" s="147"/>
      <c r="F11" s="147"/>
      <c r="G11" s="147"/>
    </row>
    <row r="12" spans="3:11" ht="23.45" customHeight="1" x14ac:dyDescent="0.25">
      <c r="C12" s="145" t="s">
        <v>40</v>
      </c>
      <c r="D12" s="145"/>
      <c r="E12" s="148"/>
      <c r="F12" s="148"/>
      <c r="G12" s="148"/>
    </row>
    <row r="13" spans="3:11" ht="20.45" customHeight="1" x14ac:dyDescent="0.25">
      <c r="C13" s="145" t="s">
        <v>39</v>
      </c>
      <c r="D13" s="145"/>
      <c r="E13" s="148"/>
      <c r="F13" s="148"/>
      <c r="G13" s="148"/>
    </row>
    <row r="14" spans="3:11" ht="21" customHeight="1" x14ac:dyDescent="0.25">
      <c r="C14" s="145" t="s">
        <v>41</v>
      </c>
      <c r="D14" s="145"/>
      <c r="E14" s="148"/>
      <c r="F14" s="148"/>
      <c r="G14" s="148"/>
    </row>
    <row r="15" spans="3:11" ht="23.45" customHeight="1" x14ac:dyDescent="0.25">
      <c r="C15" s="145" t="s">
        <v>42</v>
      </c>
      <c r="D15" s="145"/>
      <c r="E15" s="148"/>
      <c r="F15" s="148"/>
      <c r="G15" s="148"/>
    </row>
    <row r="16" spans="3:11" ht="24" customHeight="1" x14ac:dyDescent="0.25">
      <c r="C16" s="150" t="s">
        <v>43</v>
      </c>
      <c r="D16" s="150"/>
      <c r="E16" s="149"/>
      <c r="F16" s="149"/>
      <c r="G16" s="149"/>
    </row>
    <row r="17" spans="3:7" ht="19.149999999999999" customHeight="1" x14ac:dyDescent="0.25">
      <c r="C17" s="150" t="s">
        <v>48</v>
      </c>
      <c r="D17" s="150"/>
      <c r="E17" s="149"/>
      <c r="F17" s="149"/>
      <c r="G17" s="149"/>
    </row>
    <row r="18" spans="3:7" ht="18" customHeight="1" x14ac:dyDescent="0.25">
      <c r="C18" s="150" t="s">
        <v>45</v>
      </c>
      <c r="D18" s="150"/>
      <c r="E18" s="149"/>
      <c r="F18" s="149"/>
      <c r="G18" s="149"/>
    </row>
    <row r="19" spans="3:7" ht="22.15" customHeight="1" x14ac:dyDescent="0.25">
      <c r="C19" s="150" t="s">
        <v>44</v>
      </c>
      <c r="D19" s="150"/>
      <c r="E19" s="149"/>
      <c r="F19" s="149"/>
      <c r="G19" s="149"/>
    </row>
    <row r="20" spans="3:7" ht="20.45" customHeight="1" x14ac:dyDescent="0.25">
      <c r="C20" s="145" t="s">
        <v>47</v>
      </c>
      <c r="D20" s="145"/>
      <c r="E20" s="148"/>
      <c r="F20" s="148"/>
      <c r="G20" s="148"/>
    </row>
    <row r="21" spans="3:7" ht="19.149999999999999" customHeight="1" x14ac:dyDescent="0.25">
      <c r="C21" s="145" t="s">
        <v>46</v>
      </c>
      <c r="D21" s="145"/>
      <c r="E21" s="148"/>
      <c r="F21" s="148"/>
      <c r="G21" s="148"/>
    </row>
    <row r="22" spans="3:7" ht="33" customHeight="1" x14ac:dyDescent="0.25">
      <c r="C22" s="185" t="s">
        <v>37</v>
      </c>
      <c r="D22" s="185"/>
      <c r="E22" s="130"/>
      <c r="F22" s="130"/>
      <c r="G22" s="130"/>
    </row>
    <row r="23" spans="3:7" ht="28.15" customHeight="1" x14ac:dyDescent="0.25">
      <c r="C23" s="200" t="s">
        <v>38</v>
      </c>
      <c r="D23" s="201"/>
      <c r="E23" s="201"/>
      <c r="F23" s="201"/>
      <c r="G23" s="201"/>
    </row>
    <row r="24" spans="3:7" ht="22.15" customHeight="1" x14ac:dyDescent="0.25">
      <c r="C24" s="202" t="s">
        <v>1127</v>
      </c>
      <c r="D24" s="182"/>
      <c r="E24" s="182"/>
      <c r="F24" s="182"/>
      <c r="G24" s="182"/>
    </row>
    <row r="25" spans="3:7" ht="60" customHeight="1" x14ac:dyDescent="0.25">
      <c r="C25" s="108" t="s">
        <v>1128</v>
      </c>
      <c r="D25" s="151" t="s">
        <v>1129</v>
      </c>
      <c r="E25" s="152"/>
      <c r="F25" s="153"/>
      <c r="G25" s="108" t="s">
        <v>1130</v>
      </c>
    </row>
    <row r="26" spans="3:7" ht="22.15" customHeight="1" x14ac:dyDescent="0.25">
      <c r="C26" s="109">
        <v>541010</v>
      </c>
      <c r="D26" s="123" t="str">
        <f>LOOKUP(C26,'Segmentacija nabavke SU '!G5:G346,'Segmentacija nabavke SU '!E5:E346)</f>
        <v>Мерење емисије гасова</v>
      </c>
      <c r="E26" s="124"/>
      <c r="F26" s="125"/>
      <c r="G26" s="113" t="str">
        <f>LOOKUP(C26,'Segmentacija nabavke SU '!G5:G346,'Segmentacija nabavke SU '!M5:M346)</f>
        <v xml:space="preserve">Умерен </v>
      </c>
    </row>
    <row r="27" spans="3:7" ht="22.15" customHeight="1" x14ac:dyDescent="0.25">
      <c r="C27" s="109">
        <v>541011</v>
      </c>
      <c r="D27" s="123" t="str">
        <f>LOOKUP(C27,'Segmentacija nabavke SU '!G6:G347,'Segmentacija nabavke SU '!E6:E347)</f>
        <v>Мерење имисије гасова</v>
      </c>
      <c r="E27" s="124"/>
      <c r="F27" s="125"/>
      <c r="G27" s="113" t="str">
        <f>LOOKUP(C27,'Segmentacija nabavke SU '!G6:G347,'Segmentacija nabavke SU '!M6:M347)</f>
        <v xml:space="preserve">Низак </v>
      </c>
    </row>
    <row r="28" spans="3:7" ht="22.15" customHeight="1" x14ac:dyDescent="0.25">
      <c r="C28" s="109">
        <v>541010</v>
      </c>
      <c r="D28" s="123" t="str">
        <f>LOOKUP(C28,'Segmentacija nabavke SU '!G7:G348,'Segmentacija nabavke SU '!E7:E348)</f>
        <v>Мерење емисије гасова MAT</v>
      </c>
      <c r="E28" s="124"/>
      <c r="F28" s="125"/>
      <c r="G28" s="113" t="str">
        <f>LOOKUP(C28,'Segmentacija nabavke SU '!G7:G348,'Segmentacija nabavke SU '!M7:M348)</f>
        <v xml:space="preserve">Умерен </v>
      </c>
    </row>
    <row r="29" spans="3:7" ht="22.15" customHeight="1" x14ac:dyDescent="0.25">
      <c r="C29" s="109">
        <v>541011</v>
      </c>
      <c r="D29" s="123" t="str">
        <f>LOOKUP(C29,'Segmentacija nabavke SU '!G8:G349,'Segmentacija nabavke SU '!E8:E349)</f>
        <v>Мерење имисије гасова MAT</v>
      </c>
      <c r="E29" s="124"/>
      <c r="F29" s="125"/>
      <c r="G29" s="113" t="str">
        <f>LOOKUP(C29,'Segmentacija nabavke SU '!G8:G349,'Segmentacija nabavke SU '!M8:M349)</f>
        <v xml:space="preserve">Низак </v>
      </c>
    </row>
    <row r="30" spans="3:7" ht="22.15" customHeight="1" x14ac:dyDescent="0.25">
      <c r="C30" s="109">
        <v>541110</v>
      </c>
      <c r="D30" s="123" t="str">
        <f>LOOKUP(C30,'Segmentacija nabavke SU '!G9:G350,'Segmentacija nabavke SU '!E9:E350)</f>
        <v>Мерење квалитета подземних вода</v>
      </c>
      <c r="E30" s="124"/>
      <c r="F30" s="125"/>
      <c r="G30" s="113" t="str">
        <f>LOOKUP(C30,'Segmentacija nabavke SU '!G9:G350,'Segmentacija nabavke SU '!M9:M350)</f>
        <v xml:space="preserve">Низак </v>
      </c>
    </row>
    <row r="31" spans="3:7" ht="22.15" customHeight="1" x14ac:dyDescent="0.25">
      <c r="C31" s="109"/>
      <c r="D31" s="123" t="e">
        <f>LOOKUP(C31,'Segmentacija nabavke SU '!G10:G351,'Segmentacija nabavke SU '!E10:E351)</f>
        <v>#N/A</v>
      </c>
      <c r="E31" s="124"/>
      <c r="F31" s="125"/>
      <c r="G31" s="113" t="e">
        <f>LOOKUP(C31,'Segmentacija nabavke SU '!G10:G351,'Segmentacija nabavke SU '!M10:M351)</f>
        <v>#N/A</v>
      </c>
    </row>
    <row r="32" spans="3:7" ht="22.15" customHeight="1" x14ac:dyDescent="0.25">
      <c r="C32" s="109"/>
      <c r="D32" s="123" t="e">
        <f>LOOKUP(C32,'Segmentacija nabavke SU '!G11:G352,'Segmentacija nabavke SU '!E11:E352)</f>
        <v>#N/A</v>
      </c>
      <c r="E32" s="124"/>
      <c r="F32" s="125"/>
      <c r="G32" s="113" t="e">
        <f>LOOKUP(C32,'Segmentacija nabavke SU '!G11:G352,'Segmentacija nabavke SU '!M11:M352)</f>
        <v>#N/A</v>
      </c>
    </row>
    <row r="33" spans="3:7" ht="22.15" customHeight="1" x14ac:dyDescent="0.25">
      <c r="C33" s="109"/>
      <c r="D33" s="123" t="e">
        <f>LOOKUP(C33,'Segmentacija nabavke SU '!G12:G353,'Segmentacija nabavke SU '!E12:E353)</f>
        <v>#N/A</v>
      </c>
      <c r="E33" s="124"/>
      <c r="F33" s="125"/>
      <c r="G33" s="113" t="e">
        <f>LOOKUP(C33,'Segmentacija nabavke SU '!G12:G353,'Segmentacija nabavke SU '!M12:M353)</f>
        <v>#N/A</v>
      </c>
    </row>
    <row r="34" spans="3:7" ht="22.15" customHeight="1" x14ac:dyDescent="0.25">
      <c r="C34" s="109"/>
      <c r="D34" s="123" t="e">
        <f>LOOKUP(C34,'Segmentacija nabavke SU '!G13:G354,'Segmentacija nabavke SU '!E13:E354)</f>
        <v>#N/A</v>
      </c>
      <c r="E34" s="124"/>
      <c r="F34" s="125"/>
      <c r="G34" s="113" t="e">
        <f>LOOKUP(C34,'Segmentacija nabavke SU '!G13:G354,'Segmentacija nabavke SU '!M13:M354)</f>
        <v>#N/A</v>
      </c>
    </row>
    <row r="35" spans="3:7" ht="31.9" customHeight="1" x14ac:dyDescent="0.25">
      <c r="C35" s="109"/>
      <c r="D35" s="123" t="e">
        <f>LOOKUP(C35,'Segmentacija nabavke SU '!G14:G355,'Segmentacija nabavke SU '!E14:E355)</f>
        <v>#N/A</v>
      </c>
      <c r="E35" s="124"/>
      <c r="F35" s="125"/>
      <c r="G35" s="113" t="e">
        <f>LOOKUP(C35,'Segmentacija nabavke SU '!G14:G355,'Segmentacija nabavke SU '!M14:M355)</f>
        <v>#N/A</v>
      </c>
    </row>
    <row r="36" spans="3:7" ht="42" customHeight="1" x14ac:dyDescent="0.25">
      <c r="C36" s="163" t="s">
        <v>1133</v>
      </c>
      <c r="D36" s="164"/>
      <c r="E36" s="164"/>
      <c r="F36" s="165"/>
      <c r="G36" s="114" t="s">
        <v>28</v>
      </c>
    </row>
    <row r="37" spans="3:7" ht="93.6" customHeight="1" x14ac:dyDescent="0.25">
      <c r="C37" s="188" t="s">
        <v>1301</v>
      </c>
      <c r="D37" s="189"/>
      <c r="E37" s="189"/>
      <c r="F37" s="189"/>
      <c r="G37" s="190"/>
    </row>
    <row r="38" spans="3:7" ht="22.9" customHeight="1" x14ac:dyDescent="0.25">
      <c r="C38" s="147" t="s">
        <v>51</v>
      </c>
      <c r="D38" s="147"/>
      <c r="E38" s="147"/>
      <c r="F38" s="147"/>
      <c r="G38" s="147"/>
    </row>
    <row r="39" spans="3:7" ht="29.45" customHeight="1" x14ac:dyDescent="0.25">
      <c r="C39" s="184" t="s">
        <v>52</v>
      </c>
      <c r="D39" s="184"/>
      <c r="E39" s="184"/>
      <c r="F39" s="182" t="s">
        <v>53</v>
      </c>
      <c r="G39" s="183"/>
    </row>
    <row r="40" spans="3:7" ht="16.899999999999999" customHeight="1" x14ac:dyDescent="0.25">
      <c r="C40" s="145" t="s">
        <v>54</v>
      </c>
      <c r="D40" s="145"/>
      <c r="E40" s="145"/>
      <c r="F40" s="129">
        <v>6</v>
      </c>
      <c r="G40" s="129"/>
    </row>
    <row r="41" spans="3:7" ht="18.600000000000001" customHeight="1" x14ac:dyDescent="0.25">
      <c r="C41" s="145" t="s">
        <v>55</v>
      </c>
      <c r="D41" s="145"/>
      <c r="E41" s="145"/>
      <c r="F41" s="129">
        <v>5</v>
      </c>
      <c r="G41" s="129"/>
    </row>
    <row r="42" spans="3:7" ht="16.899999999999999" customHeight="1" x14ac:dyDescent="0.25">
      <c r="C42" s="145" t="s">
        <v>56</v>
      </c>
      <c r="D42" s="145"/>
      <c r="E42" s="145"/>
      <c r="F42" s="129">
        <v>0</v>
      </c>
      <c r="G42" s="129"/>
    </row>
    <row r="43" spans="3:7" ht="21" customHeight="1" x14ac:dyDescent="0.25">
      <c r="C43" s="159" t="s">
        <v>57</v>
      </c>
      <c r="D43" s="159"/>
      <c r="E43" s="159"/>
      <c r="F43" s="128">
        <f>SUM(F40:G42)</f>
        <v>11</v>
      </c>
      <c r="G43" s="128"/>
    </row>
    <row r="44" spans="3:7" ht="19.149999999999999" customHeight="1" x14ac:dyDescent="0.25">
      <c r="C44" s="145" t="s">
        <v>58</v>
      </c>
      <c r="D44" s="145"/>
      <c r="E44" s="145"/>
      <c r="F44" s="130"/>
      <c r="G44" s="130"/>
    </row>
    <row r="45" spans="3:7" ht="27.6" customHeight="1" x14ac:dyDescent="0.25">
      <c r="C45" s="185" t="s">
        <v>59</v>
      </c>
      <c r="D45" s="185"/>
      <c r="E45" s="185"/>
      <c r="F45" s="130"/>
      <c r="G45" s="130"/>
    </row>
    <row r="46" spans="3:7" ht="24" customHeight="1" x14ac:dyDescent="0.25">
      <c r="C46" s="145" t="s">
        <v>60</v>
      </c>
      <c r="D46" s="145"/>
      <c r="E46" s="145"/>
      <c r="F46" s="130"/>
      <c r="G46" s="130"/>
    </row>
    <row r="47" spans="3:7" ht="24" customHeight="1" x14ac:dyDescent="0.25">
      <c r="C47" s="145" t="s">
        <v>61</v>
      </c>
      <c r="D47" s="145"/>
      <c r="E47" s="145"/>
      <c r="F47" s="130"/>
      <c r="G47" s="130"/>
    </row>
    <row r="48" spans="3:7" ht="30" customHeight="1" x14ac:dyDescent="0.25">
      <c r="C48" s="147" t="s">
        <v>104</v>
      </c>
      <c r="D48" s="147"/>
      <c r="E48" s="147"/>
      <c r="F48" s="147"/>
      <c r="G48" s="147"/>
    </row>
    <row r="49" spans="3:7" ht="28.15" customHeight="1" x14ac:dyDescent="0.25">
      <c r="C49" s="144" t="s">
        <v>95</v>
      </c>
      <c r="D49" s="144"/>
      <c r="E49" s="144"/>
      <c r="F49" s="144" t="s">
        <v>96</v>
      </c>
      <c r="G49" s="144"/>
    </row>
    <row r="50" spans="3:7" ht="24" customHeight="1" x14ac:dyDescent="0.25">
      <c r="C50" s="145" t="s">
        <v>97</v>
      </c>
      <c r="D50" s="145"/>
      <c r="E50" s="145"/>
      <c r="F50" s="130"/>
      <c r="G50" s="130"/>
    </row>
    <row r="51" spans="3:7" ht="21.6" customHeight="1" x14ac:dyDescent="0.25">
      <c r="C51" s="145" t="s">
        <v>98</v>
      </c>
      <c r="D51" s="145"/>
      <c r="E51" s="145"/>
      <c r="F51" s="130"/>
      <c r="G51" s="130"/>
    </row>
    <row r="52" spans="3:7" ht="25.9" customHeight="1" x14ac:dyDescent="0.25">
      <c r="C52" s="145" t="s">
        <v>99</v>
      </c>
      <c r="D52" s="145"/>
      <c r="E52" s="145"/>
      <c r="F52" s="130"/>
      <c r="G52" s="130"/>
    </row>
    <row r="53" spans="3:7" ht="25.9" customHeight="1" x14ac:dyDescent="0.25">
      <c r="C53" s="145" t="s">
        <v>100</v>
      </c>
      <c r="D53" s="145"/>
      <c r="E53" s="145"/>
      <c r="F53" s="130"/>
      <c r="G53" s="130"/>
    </row>
    <row r="54" spans="3:7" ht="25.9" customHeight="1" x14ac:dyDescent="0.25">
      <c r="C54" s="145" t="s">
        <v>101</v>
      </c>
      <c r="D54" s="145"/>
      <c r="E54" s="145"/>
      <c r="F54" s="123"/>
      <c r="G54" s="125"/>
    </row>
    <row r="55" spans="3:7" ht="26.45" customHeight="1" x14ac:dyDescent="0.25">
      <c r="C55" s="26"/>
      <c r="D55" s="26"/>
      <c r="E55" s="26"/>
      <c r="F55" s="18"/>
    </row>
    <row r="56" spans="3:7" ht="30" customHeight="1" x14ac:dyDescent="0.25">
      <c r="C56" s="126" t="s">
        <v>62</v>
      </c>
      <c r="D56" s="127"/>
      <c r="E56" s="19" t="s">
        <v>68</v>
      </c>
      <c r="F56" s="126" t="s">
        <v>148</v>
      </c>
      <c r="G56" s="127"/>
    </row>
    <row r="57" spans="3:7" ht="20.45" customHeight="1" x14ac:dyDescent="0.25">
      <c r="C57" s="179" t="s">
        <v>63</v>
      </c>
      <c r="D57" s="179"/>
      <c r="E57" s="25" t="s">
        <v>64</v>
      </c>
      <c r="F57" s="24" t="s">
        <v>65</v>
      </c>
      <c r="G57" s="24" t="s">
        <v>65</v>
      </c>
    </row>
    <row r="58" spans="3:7" ht="20.45" customHeight="1" x14ac:dyDescent="0.25">
      <c r="C58" s="180" t="s">
        <v>66</v>
      </c>
      <c r="D58" s="180"/>
      <c r="E58" s="25" t="s">
        <v>64</v>
      </c>
      <c r="F58" s="25" t="s">
        <v>64</v>
      </c>
      <c r="G58" s="25" t="s">
        <v>65</v>
      </c>
    </row>
    <row r="59" spans="3:7" ht="22.9" customHeight="1" x14ac:dyDescent="0.25">
      <c r="C59" s="181" t="s">
        <v>67</v>
      </c>
      <c r="D59" s="181"/>
      <c r="E59" s="25" t="s">
        <v>64</v>
      </c>
      <c r="F59" s="25" t="s">
        <v>64</v>
      </c>
      <c r="G59" s="25" t="s">
        <v>64</v>
      </c>
    </row>
    <row r="60" spans="3:7" ht="15" customHeight="1" x14ac:dyDescent="0.25">
      <c r="C60" s="18"/>
      <c r="D60" s="18"/>
      <c r="E60" s="17"/>
      <c r="F60" s="17"/>
    </row>
    <row r="61" spans="3:7" ht="84" customHeight="1" x14ac:dyDescent="0.25">
      <c r="C61" s="196" t="s">
        <v>172</v>
      </c>
      <c r="D61" s="196"/>
      <c r="E61" s="196"/>
      <c r="F61" s="196"/>
      <c r="G61" s="196"/>
    </row>
    <row r="62" spans="3:7" ht="27" customHeight="1" x14ac:dyDescent="0.25">
      <c r="C62" s="83" t="s">
        <v>103</v>
      </c>
      <c r="D62" s="191" t="s">
        <v>173</v>
      </c>
      <c r="E62" s="191"/>
      <c r="F62" s="84" t="s">
        <v>18</v>
      </c>
      <c r="G62" s="81"/>
    </row>
    <row r="63" spans="3:7" ht="31.9" customHeight="1" x14ac:dyDescent="0.25">
      <c r="C63" s="67" t="s">
        <v>102</v>
      </c>
      <c r="D63" s="192" t="s">
        <v>174</v>
      </c>
      <c r="E63" s="192"/>
      <c r="F63" s="66" t="s">
        <v>18</v>
      </c>
      <c r="G63" s="18"/>
    </row>
    <row r="64" spans="3:7" ht="13.9" customHeight="1" x14ac:dyDescent="0.25">
      <c r="C64" s="67"/>
      <c r="D64" s="67"/>
      <c r="E64" s="82"/>
      <c r="F64" s="18"/>
      <c r="G64" s="18"/>
    </row>
    <row r="65" spans="1:7" ht="8.4499999999999993" customHeight="1" x14ac:dyDescent="0.25">
      <c r="C65" s="67"/>
      <c r="D65" s="67"/>
      <c r="E65" s="82"/>
      <c r="F65" s="18"/>
      <c r="G65" s="18"/>
    </row>
    <row r="66" spans="1:7" ht="8.4499999999999993" customHeight="1" x14ac:dyDescent="0.25">
      <c r="D66" s="16"/>
      <c r="E66" s="15"/>
    </row>
    <row r="67" spans="1:7" ht="29.45" customHeight="1" x14ac:dyDescent="0.25">
      <c r="C67" s="155" t="s">
        <v>134</v>
      </c>
      <c r="D67" s="156"/>
      <c r="E67" s="155" t="s">
        <v>26</v>
      </c>
      <c r="F67" s="156"/>
    </row>
    <row r="68" spans="1:7" ht="26.45" customHeight="1" x14ac:dyDescent="0.25">
      <c r="C68" s="154" t="s">
        <v>23</v>
      </c>
      <c r="D68" s="154"/>
      <c r="E68" s="123">
        <v>0</v>
      </c>
      <c r="F68" s="125"/>
    </row>
    <row r="69" spans="1:7" ht="29.45" customHeight="1" x14ac:dyDescent="0.25">
      <c r="C69" s="154" t="s">
        <v>34</v>
      </c>
      <c r="D69" s="154"/>
      <c r="E69" s="123">
        <v>0</v>
      </c>
      <c r="F69" s="125"/>
    </row>
    <row r="70" spans="1:7" ht="24" customHeight="1" x14ac:dyDescent="0.25">
      <c r="C70" s="154" t="s">
        <v>22</v>
      </c>
      <c r="D70" s="154"/>
      <c r="E70" s="130">
        <v>0</v>
      </c>
      <c r="F70" s="130"/>
    </row>
    <row r="71" spans="1:7" ht="26.45" customHeight="1" x14ac:dyDescent="0.25">
      <c r="C71" s="154" t="s">
        <v>33</v>
      </c>
      <c r="D71" s="154"/>
      <c r="E71" s="130">
        <v>0</v>
      </c>
      <c r="F71" s="130"/>
    </row>
    <row r="72" spans="1:7" ht="24" customHeight="1" x14ac:dyDescent="0.25">
      <c r="A72" s="52"/>
      <c r="B72" s="52"/>
      <c r="C72" s="53"/>
      <c r="D72" s="53"/>
      <c r="E72" s="54"/>
      <c r="F72" s="54"/>
      <c r="G72" s="52"/>
    </row>
    <row r="73" spans="1:7" ht="31.15" customHeight="1" x14ac:dyDescent="0.25">
      <c r="C73" s="154" t="s">
        <v>35</v>
      </c>
      <c r="D73" s="154"/>
      <c r="E73" s="58">
        <v>5</v>
      </c>
      <c r="F73" s="55" t="s">
        <v>160</v>
      </c>
    </row>
    <row r="74" spans="1:7" ht="24" customHeight="1" x14ac:dyDescent="0.25">
      <c r="C74" s="154" t="s">
        <v>36</v>
      </c>
      <c r="D74" s="154"/>
      <c r="E74" s="58">
        <v>860000</v>
      </c>
      <c r="F74" s="80">
        <f>E73*100000/E74</f>
        <v>0.58139534883720934</v>
      </c>
    </row>
    <row r="75" spans="1:7" ht="27" customHeight="1" x14ac:dyDescent="0.25">
      <c r="C75" s="157" t="s">
        <v>145</v>
      </c>
      <c r="D75" s="157"/>
      <c r="E75" s="158">
        <f>IF('HSE Kvalifikacioni Upitnik'!F74&lt;=1,Sheet4!K1,IF('HSE Kvalifikacioni Upitnik'!F74&lt;=2,Sheet4!K2,IF('HSE Kvalifikacioni Upitnik'!F74&gt;2,Sheet4!K3)))</f>
        <v>20</v>
      </c>
      <c r="F75" s="158"/>
    </row>
    <row r="76" spans="1:7" ht="16.149999999999999" customHeight="1" x14ac:dyDescent="0.25">
      <c r="C76" s="146"/>
      <c r="D76" s="146"/>
      <c r="E76" s="146"/>
      <c r="F76" s="146"/>
      <c r="G76" s="146"/>
    </row>
    <row r="77" spans="1:7" ht="20.45" customHeight="1" x14ac:dyDescent="0.25">
      <c r="C77" s="166" t="s">
        <v>133</v>
      </c>
      <c r="D77" s="167"/>
      <c r="E77" s="167"/>
      <c r="F77" s="168"/>
      <c r="G77" s="18"/>
    </row>
    <row r="78" spans="1:7" ht="31.9" customHeight="1" x14ac:dyDescent="0.25">
      <c r="C78" s="197" t="s">
        <v>0</v>
      </c>
      <c r="D78" s="197"/>
    </row>
    <row r="79" spans="1:7" ht="49.9" customHeight="1" x14ac:dyDescent="0.25">
      <c r="C79" s="186" t="s">
        <v>70</v>
      </c>
      <c r="D79" s="187"/>
      <c r="E79" s="187"/>
      <c r="F79" s="187"/>
      <c r="G79" s="85" t="s">
        <v>1131</v>
      </c>
    </row>
    <row r="80" spans="1:7" ht="21" customHeight="1" x14ac:dyDescent="0.25">
      <c r="C80" s="133" t="s">
        <v>105</v>
      </c>
      <c r="D80" s="178"/>
      <c r="E80" s="27" t="s">
        <v>1</v>
      </c>
      <c r="F80" s="126" t="s">
        <v>69</v>
      </c>
      <c r="G80" s="127"/>
    </row>
    <row r="81" spans="3:10" ht="70.150000000000006" customHeight="1" x14ac:dyDescent="0.25">
      <c r="C81" s="28" t="s">
        <v>2</v>
      </c>
      <c r="D81" s="29" t="s">
        <v>3</v>
      </c>
      <c r="E81" s="59" t="s">
        <v>18</v>
      </c>
      <c r="F81" s="29" t="s">
        <v>71</v>
      </c>
      <c r="G81" s="29"/>
    </row>
    <row r="82" spans="3:10" ht="100.15" customHeight="1" x14ac:dyDescent="0.25">
      <c r="C82" s="28" t="s">
        <v>4</v>
      </c>
      <c r="D82" s="29" t="s">
        <v>175</v>
      </c>
      <c r="E82" s="59" t="s">
        <v>18</v>
      </c>
      <c r="F82" s="29" t="s">
        <v>177</v>
      </c>
      <c r="G82" s="29"/>
    </row>
    <row r="83" spans="3:10" ht="62.45" customHeight="1" x14ac:dyDescent="0.25">
      <c r="C83" s="28" t="s">
        <v>5</v>
      </c>
      <c r="D83" s="29" t="s">
        <v>176</v>
      </c>
      <c r="E83" s="59" t="s">
        <v>18</v>
      </c>
      <c r="F83" s="29" t="s">
        <v>1145</v>
      </c>
      <c r="G83" s="29"/>
    </row>
    <row r="84" spans="3:10" ht="45.6" customHeight="1" x14ac:dyDescent="0.25">
      <c r="C84" s="28" t="s">
        <v>6</v>
      </c>
      <c r="D84" s="29" t="s">
        <v>8</v>
      </c>
      <c r="E84" s="59" t="s">
        <v>18</v>
      </c>
      <c r="F84" s="117" t="s">
        <v>72</v>
      </c>
      <c r="G84" s="29"/>
    </row>
    <row r="85" spans="3:10" ht="48.6" customHeight="1" x14ac:dyDescent="0.25">
      <c r="C85" s="28" t="s">
        <v>7</v>
      </c>
      <c r="D85" s="29" t="s">
        <v>9</v>
      </c>
      <c r="E85" s="59" t="s">
        <v>18</v>
      </c>
      <c r="F85" s="117" t="s">
        <v>73</v>
      </c>
      <c r="G85" s="29"/>
    </row>
    <row r="86" spans="3:10" ht="33" customHeight="1" x14ac:dyDescent="0.25">
      <c r="C86" s="28" t="s">
        <v>161</v>
      </c>
      <c r="D86" s="56" t="s">
        <v>14</v>
      </c>
      <c r="E86" s="59" t="s">
        <v>18</v>
      </c>
      <c r="F86" s="117" t="s">
        <v>92</v>
      </c>
      <c r="G86" s="29"/>
    </row>
    <row r="87" spans="3:10" ht="36" x14ac:dyDescent="0.25">
      <c r="C87" s="28" t="s">
        <v>162</v>
      </c>
      <c r="D87" s="56" t="s">
        <v>1144</v>
      </c>
      <c r="E87" s="59" t="s">
        <v>18</v>
      </c>
      <c r="F87" s="117" t="s">
        <v>1146</v>
      </c>
      <c r="G87" s="29"/>
    </row>
    <row r="88" spans="3:10" ht="47.45" customHeight="1" x14ac:dyDescent="0.25">
      <c r="C88" s="28" t="s">
        <v>163</v>
      </c>
      <c r="D88" s="56" t="s">
        <v>15</v>
      </c>
      <c r="E88" s="59" t="s">
        <v>18</v>
      </c>
      <c r="F88" s="117" t="s">
        <v>93</v>
      </c>
      <c r="G88" s="29"/>
    </row>
    <row r="89" spans="3:10" ht="50.45" customHeight="1" x14ac:dyDescent="0.25">
      <c r="C89" s="28" t="s">
        <v>164</v>
      </c>
      <c r="D89" s="56" t="s">
        <v>16</v>
      </c>
      <c r="E89" s="59" t="s">
        <v>18</v>
      </c>
      <c r="F89" s="117" t="s">
        <v>94</v>
      </c>
      <c r="G89" s="29"/>
    </row>
    <row r="90" spans="3:10" ht="26.45" customHeight="1" x14ac:dyDescent="0.25">
      <c r="C90" s="131" t="s">
        <v>137</v>
      </c>
      <c r="D90" s="132"/>
      <c r="E90" s="35">
        <f>IF(Sheet3!A1&lt;9,Sheet2!D4,IF(Sheet3!A1=9,Sheet2!D2))</f>
        <v>50</v>
      </c>
      <c r="F90" s="194" t="s">
        <v>138</v>
      </c>
      <c r="G90" s="195"/>
    </row>
    <row r="91" spans="3:10" ht="28.15" customHeight="1" x14ac:dyDescent="0.25">
      <c r="C91" s="186" t="s">
        <v>159</v>
      </c>
      <c r="D91" s="187"/>
      <c r="E91" s="187"/>
      <c r="F91" s="187"/>
      <c r="G91" s="112" t="s">
        <v>1131</v>
      </c>
    </row>
    <row r="92" spans="3:10" ht="21.6" customHeight="1" x14ac:dyDescent="0.25">
      <c r="C92" s="133" t="s">
        <v>105</v>
      </c>
      <c r="D92" s="178"/>
      <c r="E92" s="27" t="s">
        <v>1</v>
      </c>
      <c r="F92" s="193" t="s">
        <v>69</v>
      </c>
      <c r="G92" s="193"/>
      <c r="H92" s="51"/>
      <c r="I92" s="41"/>
      <c r="J92" s="41">
        <f>SUM(H97:H99)</f>
        <v>24.990000000000002</v>
      </c>
    </row>
    <row r="93" spans="3:10" ht="55.9" customHeight="1" x14ac:dyDescent="0.25">
      <c r="C93" s="30">
        <v>6</v>
      </c>
      <c r="D93" s="38" t="s">
        <v>75</v>
      </c>
      <c r="E93" s="60" t="s">
        <v>18</v>
      </c>
      <c r="F93" s="29" t="s">
        <v>82</v>
      </c>
      <c r="G93" s="29"/>
      <c r="H93" s="41">
        <f>IF('HSE Kvalifikacioni Upitnik'!E93="Да",6.25,0)</f>
        <v>6.25</v>
      </c>
      <c r="I93" s="41"/>
      <c r="J93" s="41">
        <f>SUM(H93:H96)</f>
        <v>18.75</v>
      </c>
    </row>
    <row r="94" spans="3:10" ht="66.599999999999994" customHeight="1" x14ac:dyDescent="0.25">
      <c r="C94" s="30">
        <v>7</v>
      </c>
      <c r="D94" s="39" t="s">
        <v>74</v>
      </c>
      <c r="E94" s="60" t="s">
        <v>19</v>
      </c>
      <c r="F94" s="29" t="s">
        <v>83</v>
      </c>
      <c r="G94" s="29"/>
      <c r="H94" s="41">
        <f>IF('HSE Kvalifikacioni Upitnik'!E94="Да",6.25,0)</f>
        <v>0</v>
      </c>
      <c r="I94" s="41"/>
      <c r="J94" s="41"/>
    </row>
    <row r="95" spans="3:10" ht="62.45" customHeight="1" x14ac:dyDescent="0.25">
      <c r="C95" s="30">
        <v>8</v>
      </c>
      <c r="D95" s="39" t="s">
        <v>11</v>
      </c>
      <c r="E95" s="60" t="s">
        <v>18</v>
      </c>
      <c r="F95" s="29" t="s">
        <v>85</v>
      </c>
      <c r="G95" s="56"/>
      <c r="H95" s="41">
        <f>IF('HSE Kvalifikacioni Upitnik'!E95="Да",6.25,0)</f>
        <v>6.25</v>
      </c>
      <c r="I95" s="41"/>
      <c r="J95" s="41"/>
    </row>
    <row r="96" spans="3:10" ht="76.150000000000006" customHeight="1" x14ac:dyDescent="0.25">
      <c r="C96" s="30">
        <v>9</v>
      </c>
      <c r="D96" s="39" t="s">
        <v>12</v>
      </c>
      <c r="E96" s="60" t="s">
        <v>18</v>
      </c>
      <c r="F96" s="29" t="s">
        <v>87</v>
      </c>
      <c r="G96" s="56"/>
      <c r="H96" s="41">
        <f>IF('HSE Kvalifikacioni Upitnik'!E96="Да",6.25,0)</f>
        <v>6.25</v>
      </c>
      <c r="I96" s="41"/>
      <c r="J96" s="41"/>
    </row>
    <row r="97" spans="3:10" ht="32.450000000000003" customHeight="1" x14ac:dyDescent="0.25">
      <c r="C97" s="30">
        <v>10</v>
      </c>
      <c r="D97" s="37" t="s">
        <v>1147</v>
      </c>
      <c r="E97" s="61" t="s">
        <v>18</v>
      </c>
      <c r="F97" s="118" t="s">
        <v>90</v>
      </c>
      <c r="G97" s="111"/>
      <c r="H97" s="41">
        <f>IF('HSE Kvalifikacioni Upitnik'!E97="Да",8.33,0)</f>
        <v>8.33</v>
      </c>
      <c r="I97" s="41"/>
      <c r="J97" s="41"/>
    </row>
    <row r="98" spans="3:10" ht="34.9" customHeight="1" x14ac:dyDescent="0.25">
      <c r="C98" s="30">
        <v>11</v>
      </c>
      <c r="D98" s="37" t="s">
        <v>10</v>
      </c>
      <c r="E98" s="61" t="s">
        <v>18</v>
      </c>
      <c r="F98" s="118" t="s">
        <v>84</v>
      </c>
      <c r="G98" s="56"/>
      <c r="H98" s="41">
        <f>IF('HSE Kvalifikacioni Upitnik'!E98="Да",8.33,0)</f>
        <v>8.33</v>
      </c>
      <c r="I98" s="41"/>
      <c r="J98" s="41"/>
    </row>
    <row r="99" spans="3:10" ht="60" customHeight="1" x14ac:dyDescent="0.25">
      <c r="C99" s="30">
        <v>12</v>
      </c>
      <c r="D99" s="37" t="s">
        <v>13</v>
      </c>
      <c r="E99" s="61" t="s">
        <v>18</v>
      </c>
      <c r="F99" s="118" t="s">
        <v>91</v>
      </c>
      <c r="G99" s="56"/>
      <c r="H99" s="41">
        <f>IF('HSE Kvalifikacioni Upitnik'!E99="Да",8.33,0)</f>
        <v>8.33</v>
      </c>
      <c r="I99" s="41"/>
      <c r="J99" s="41"/>
    </row>
    <row r="100" spans="3:10" ht="60" customHeight="1" x14ac:dyDescent="0.25">
      <c r="C100" s="30">
        <v>13</v>
      </c>
      <c r="D100" s="119" t="s">
        <v>1148</v>
      </c>
      <c r="E100" s="59" t="s">
        <v>19</v>
      </c>
      <c r="F100" s="120" t="s">
        <v>1150</v>
      </c>
      <c r="G100" s="56"/>
      <c r="H100" s="41">
        <f>IF('HSE Kvalifikacioni Upitnik'!E100="Да",5,0)</f>
        <v>0</v>
      </c>
      <c r="I100" s="41"/>
      <c r="J100" s="41"/>
    </row>
    <row r="101" spans="3:10" ht="33" customHeight="1" x14ac:dyDescent="0.25">
      <c r="C101" s="30">
        <v>14</v>
      </c>
      <c r="D101" s="29" t="s">
        <v>78</v>
      </c>
      <c r="E101" s="59" t="s">
        <v>19</v>
      </c>
      <c r="F101" s="118" t="s">
        <v>89</v>
      </c>
      <c r="G101" s="56"/>
      <c r="H101" s="41">
        <f>IF('HSE Kvalifikacioni Upitnik'!E101="Да",5,0)</f>
        <v>0</v>
      </c>
      <c r="I101" s="41"/>
      <c r="J101" s="45" t="s">
        <v>156</v>
      </c>
    </row>
    <row r="102" spans="3:10" ht="45" customHeight="1" x14ac:dyDescent="0.25">
      <c r="C102" s="30">
        <v>15</v>
      </c>
      <c r="D102" s="29" t="s">
        <v>76</v>
      </c>
      <c r="E102" s="59" t="s">
        <v>19</v>
      </c>
      <c r="F102" s="118" t="s">
        <v>86</v>
      </c>
      <c r="G102" s="56"/>
      <c r="H102" s="41">
        <f>IF('HSE Kvalifikacioni Upitnik'!E102="Да",5,0)</f>
        <v>0</v>
      </c>
      <c r="I102" s="41"/>
      <c r="J102" s="45" t="s">
        <v>155</v>
      </c>
    </row>
    <row r="103" spans="3:10" ht="55.15" customHeight="1" x14ac:dyDescent="0.25">
      <c r="C103" s="30">
        <v>16</v>
      </c>
      <c r="D103" s="29" t="s">
        <v>77</v>
      </c>
      <c r="E103" s="59" t="s">
        <v>18</v>
      </c>
      <c r="F103" s="118" t="s">
        <v>88</v>
      </c>
      <c r="G103" s="110"/>
      <c r="H103" s="41">
        <f>IF('HSE Kvalifikacioni Upitnik'!E103="Да",5,0)</f>
        <v>5</v>
      </c>
      <c r="I103" s="41"/>
      <c r="J103" s="41"/>
    </row>
    <row r="104" spans="3:10" ht="55.15" customHeight="1" x14ac:dyDescent="0.25">
      <c r="C104" s="30">
        <v>17</v>
      </c>
      <c r="D104" s="29" t="s">
        <v>79</v>
      </c>
      <c r="E104" s="59" t="s">
        <v>18</v>
      </c>
      <c r="F104" s="120" t="s">
        <v>1151</v>
      </c>
      <c r="G104" s="29"/>
      <c r="H104" s="41">
        <f>IF('HSE Kvalifikacioni Upitnik'!E104="Да",5,0)</f>
        <v>5</v>
      </c>
      <c r="I104" s="41"/>
      <c r="J104" s="41"/>
    </row>
    <row r="105" spans="3:10" ht="33" customHeight="1" x14ac:dyDescent="0.25">
      <c r="C105" s="30">
        <v>18</v>
      </c>
      <c r="D105" s="29" t="s">
        <v>80</v>
      </c>
      <c r="E105" s="59" t="s">
        <v>19</v>
      </c>
      <c r="F105" s="118" t="s">
        <v>1152</v>
      </c>
      <c r="G105" s="29"/>
      <c r="H105" s="41">
        <f>IF('HSE Kvalifikacioni Upitnik'!E105="Да",5,0)</f>
        <v>0</v>
      </c>
      <c r="I105" s="41"/>
      <c r="J105" s="41"/>
    </row>
    <row r="106" spans="3:10" ht="39.6" customHeight="1" x14ac:dyDescent="0.25">
      <c r="C106" s="30">
        <v>19</v>
      </c>
      <c r="D106" s="119" t="s">
        <v>1149</v>
      </c>
      <c r="E106" s="62" t="s">
        <v>19</v>
      </c>
      <c r="F106" s="118" t="s">
        <v>1153</v>
      </c>
      <c r="G106" s="29"/>
      <c r="H106" s="41">
        <f>IF('HSE Kvalifikacioni Upitnik'!E106="Да",5,0)</f>
        <v>0</v>
      </c>
      <c r="I106" s="41"/>
      <c r="J106" s="41"/>
    </row>
    <row r="107" spans="3:10" ht="39.6" hidden="1" customHeight="1" x14ac:dyDescent="0.25">
      <c r="C107" s="48" t="s">
        <v>150</v>
      </c>
      <c r="D107" s="42" t="str">
        <f>IF(AND(J93&lt;25,J92&lt;=24.99),Sheet5!B1,J101)</f>
        <v>Извођач је квалификован за низак ризик</v>
      </c>
      <c r="E107" s="135">
        <f>SUM(H93:H106)+E90</f>
        <v>103.74</v>
      </c>
      <c r="F107" s="138" t="s">
        <v>158</v>
      </c>
      <c r="G107" s="139"/>
      <c r="H107" s="41"/>
      <c r="I107" s="41"/>
      <c r="J107" s="41"/>
    </row>
    <row r="108" spans="3:10" ht="46.9" hidden="1" customHeight="1" x14ac:dyDescent="0.25">
      <c r="C108" s="49" t="s">
        <v>151</v>
      </c>
      <c r="D108" s="42" t="str">
        <f>IF(AND(J93=25,J92&lt;24.99),Sheet5!B2,J102)</f>
        <v>Уколико је извођач квалификован за висок ниво ризика аутоматски је квалификован за активности умереног и ниског ризика.</v>
      </c>
      <c r="E108" s="136"/>
      <c r="F108" s="140"/>
      <c r="G108" s="141"/>
      <c r="H108" s="41"/>
      <c r="I108" s="41"/>
      <c r="J108" s="41"/>
    </row>
    <row r="109" spans="3:10" ht="48.6" hidden="1" customHeight="1" x14ac:dyDescent="0.25">
      <c r="C109" s="50" t="s">
        <v>152</v>
      </c>
      <c r="D109" s="42" t="str">
        <f>IF(AND(J93=25,J92=24.99),Sheet5!B3,J101)</f>
        <v>Уколико је извођач квалификован за умерен ниво ризика аутоматски је квалификован за активности ниског ризика.</v>
      </c>
      <c r="E109" s="137"/>
      <c r="F109" s="142"/>
      <c r="G109" s="143"/>
      <c r="H109" s="41"/>
      <c r="I109" s="41"/>
      <c r="J109" s="41"/>
    </row>
    <row r="110" spans="3:10" ht="133.15" customHeight="1" x14ac:dyDescent="0.25">
      <c r="C110" s="174" t="s">
        <v>139</v>
      </c>
      <c r="D110" s="174"/>
      <c r="E110" s="65">
        <f>IF('Ocena HSE Kvalifik. upitnika'!C40="Извођач је квалификован",'HSE Kvalifikacioni Upitnik'!E107+E75, 0)</f>
        <v>0</v>
      </c>
      <c r="F110" s="175" t="s">
        <v>1139</v>
      </c>
      <c r="G110" s="176"/>
      <c r="H110" s="41"/>
      <c r="I110" s="41"/>
      <c r="J110" s="41"/>
    </row>
    <row r="111" spans="3:10" ht="25.9" customHeight="1" x14ac:dyDescent="0.25">
      <c r="D111" s="3"/>
    </row>
    <row r="112" spans="3:10" ht="40.15" customHeight="1" x14ac:dyDescent="0.25">
      <c r="C112" s="173" t="s">
        <v>1132</v>
      </c>
      <c r="D112" s="173"/>
      <c r="E112" s="173"/>
      <c r="F112" s="173"/>
      <c r="G112" s="173"/>
    </row>
    <row r="113" spans="3:7" ht="29.45" customHeight="1" x14ac:dyDescent="0.25">
      <c r="C113" s="160" t="s">
        <v>106</v>
      </c>
      <c r="D113" s="161"/>
      <c r="E113" s="161"/>
      <c r="F113" s="161"/>
      <c r="G113" s="162"/>
    </row>
    <row r="114" spans="3:7" ht="45.6" customHeight="1" x14ac:dyDescent="0.25">
      <c r="C114" s="163" t="s">
        <v>107</v>
      </c>
      <c r="D114" s="164"/>
      <c r="E114" s="164"/>
      <c r="F114" s="164"/>
      <c r="G114" s="165"/>
    </row>
    <row r="115" spans="3:7" ht="32.450000000000003" customHeight="1" x14ac:dyDescent="0.25">
      <c r="C115" s="166" t="s">
        <v>108</v>
      </c>
      <c r="D115" s="167"/>
      <c r="E115" s="168"/>
      <c r="F115" s="134" t="s">
        <v>109</v>
      </c>
      <c r="G115" s="134"/>
    </row>
    <row r="116" spans="3:7" ht="15" customHeight="1" x14ac:dyDescent="0.25">
      <c r="C116" s="31">
        <v>1</v>
      </c>
      <c r="D116" s="169"/>
      <c r="E116" s="170"/>
      <c r="F116" s="177" t="s">
        <v>18</v>
      </c>
      <c r="G116" s="177"/>
    </row>
    <row r="117" spans="3:7" ht="15" customHeight="1" x14ac:dyDescent="0.25">
      <c r="C117" s="31">
        <v>2</v>
      </c>
      <c r="D117" s="169"/>
      <c r="E117" s="170"/>
      <c r="F117" s="177" t="s">
        <v>18</v>
      </c>
      <c r="G117" s="177"/>
    </row>
    <row r="118" spans="3:7" ht="18.600000000000001" customHeight="1" x14ac:dyDescent="0.25">
      <c r="C118" s="31">
        <v>3</v>
      </c>
      <c r="D118" s="171"/>
      <c r="E118" s="172"/>
      <c r="F118" s="177" t="s">
        <v>18</v>
      </c>
      <c r="G118" s="177"/>
    </row>
    <row r="119" spans="3:7" ht="18.600000000000001" customHeight="1" x14ac:dyDescent="0.25">
      <c r="C119" s="31">
        <v>4</v>
      </c>
      <c r="D119" s="171"/>
      <c r="E119" s="172"/>
      <c r="F119" s="177" t="s">
        <v>19</v>
      </c>
      <c r="G119" s="177"/>
    </row>
    <row r="120" spans="3:7" ht="27.6" customHeight="1" x14ac:dyDescent="0.25">
      <c r="C120" s="160" t="s">
        <v>110</v>
      </c>
      <c r="D120" s="161"/>
      <c r="E120" s="161"/>
      <c r="F120" s="161"/>
      <c r="G120" s="161"/>
    </row>
    <row r="121" spans="3:7" ht="18.600000000000001" customHeight="1" x14ac:dyDescent="0.25">
      <c r="C121" s="228" t="s">
        <v>112</v>
      </c>
      <c r="D121" s="229"/>
      <c r="E121" s="230"/>
      <c r="F121" s="133" t="s">
        <v>113</v>
      </c>
      <c r="G121" s="133"/>
    </row>
    <row r="122" spans="3:7" ht="18.600000000000001" customHeight="1" x14ac:dyDescent="0.25">
      <c r="C122" s="57">
        <v>1</v>
      </c>
      <c r="D122" s="204" t="s">
        <v>111</v>
      </c>
      <c r="E122" s="206"/>
      <c r="F122" s="148"/>
      <c r="G122" s="148"/>
    </row>
    <row r="123" spans="3:7" ht="18.600000000000001" customHeight="1" x14ac:dyDescent="0.25">
      <c r="C123" s="57">
        <v>2</v>
      </c>
      <c r="D123" s="204" t="s">
        <v>114</v>
      </c>
      <c r="E123" s="206"/>
      <c r="F123" s="148"/>
      <c r="G123" s="148"/>
    </row>
    <row r="124" spans="3:7" ht="18.600000000000001" customHeight="1" x14ac:dyDescent="0.25">
      <c r="C124" s="231" t="s">
        <v>112</v>
      </c>
      <c r="D124" s="232"/>
      <c r="E124" s="233"/>
      <c r="F124" s="210" t="s">
        <v>115</v>
      </c>
      <c r="G124" s="210"/>
    </row>
    <row r="125" spans="3:7" ht="18.600000000000001" customHeight="1" x14ac:dyDescent="0.25">
      <c r="C125" s="115">
        <v>1</v>
      </c>
      <c r="D125" s="204" t="s">
        <v>116</v>
      </c>
      <c r="E125" s="206"/>
      <c r="F125" s="219"/>
      <c r="G125" s="220"/>
    </row>
    <row r="126" spans="3:7" ht="19.899999999999999" customHeight="1" x14ac:dyDescent="0.25">
      <c r="C126" s="57">
        <v>2</v>
      </c>
      <c r="D126" s="204" t="s">
        <v>1140</v>
      </c>
      <c r="E126" s="206"/>
      <c r="F126" s="148"/>
      <c r="G126" s="148"/>
    </row>
    <row r="127" spans="3:7" ht="24.6" customHeight="1" x14ac:dyDescent="0.25">
      <c r="C127" s="211" t="s">
        <v>117</v>
      </c>
      <c r="D127" s="212"/>
      <c r="E127" s="213"/>
      <c r="F127" s="210" t="s">
        <v>119</v>
      </c>
      <c r="G127" s="210"/>
    </row>
    <row r="128" spans="3:7" ht="25.9" customHeight="1" x14ac:dyDescent="0.25">
      <c r="C128" s="214" t="s">
        <v>118</v>
      </c>
      <c r="D128" s="215"/>
      <c r="E128" s="216"/>
      <c r="F128" s="148"/>
      <c r="G128" s="148"/>
    </row>
    <row r="129" spans="3:7" ht="26.45" customHeight="1" x14ac:dyDescent="0.25">
      <c r="C129" s="207" t="s">
        <v>120</v>
      </c>
      <c r="D129" s="208"/>
      <c r="E129" s="208"/>
      <c r="F129" s="208"/>
      <c r="G129" s="209"/>
    </row>
    <row r="130" spans="3:7" ht="19.149999999999999" customHeight="1" x14ac:dyDescent="0.25">
      <c r="C130" s="20">
        <v>1</v>
      </c>
      <c r="D130" s="204" t="s">
        <v>124</v>
      </c>
      <c r="E130" s="205"/>
      <c r="F130" s="205"/>
      <c r="G130" s="206"/>
    </row>
    <row r="131" spans="3:7" ht="20.45" customHeight="1" x14ac:dyDescent="0.25">
      <c r="C131" s="20">
        <v>2</v>
      </c>
      <c r="D131" s="204" t="s">
        <v>125</v>
      </c>
      <c r="E131" s="205"/>
      <c r="F131" s="205"/>
      <c r="G131" s="206"/>
    </row>
    <row r="132" spans="3:7" ht="18.600000000000001" customHeight="1" x14ac:dyDescent="0.25">
      <c r="C132" s="23">
        <v>3</v>
      </c>
      <c r="D132" s="204" t="s">
        <v>1134</v>
      </c>
      <c r="E132" s="205"/>
      <c r="F132" s="205"/>
      <c r="G132" s="206"/>
    </row>
    <row r="133" spans="3:7" ht="21.6" customHeight="1" x14ac:dyDescent="0.25">
      <c r="C133" s="20">
        <v>4</v>
      </c>
      <c r="D133" s="204" t="s">
        <v>1135</v>
      </c>
      <c r="E133" s="205"/>
      <c r="F133" s="205"/>
      <c r="G133" s="206"/>
    </row>
    <row r="134" spans="3:7" ht="21.6" customHeight="1" x14ac:dyDescent="0.25">
      <c r="C134" s="20">
        <v>5</v>
      </c>
      <c r="D134" s="204" t="s">
        <v>121</v>
      </c>
      <c r="E134" s="205"/>
      <c r="F134" s="205"/>
      <c r="G134" s="206"/>
    </row>
    <row r="135" spans="3:7" ht="21.6" customHeight="1" x14ac:dyDescent="0.25">
      <c r="C135" s="23">
        <v>6</v>
      </c>
      <c r="D135" s="204" t="s">
        <v>123</v>
      </c>
      <c r="E135" s="205"/>
      <c r="F135" s="205"/>
      <c r="G135" s="206"/>
    </row>
    <row r="136" spans="3:7" ht="19.899999999999999" customHeight="1" x14ac:dyDescent="0.25">
      <c r="C136" s="20">
        <v>7</v>
      </c>
      <c r="D136" s="204" t="s">
        <v>122</v>
      </c>
      <c r="E136" s="205"/>
      <c r="F136" s="205"/>
      <c r="G136" s="206"/>
    </row>
    <row r="137" spans="3:7" ht="27" customHeight="1" x14ac:dyDescent="0.25">
      <c r="C137" s="40">
        <v>8</v>
      </c>
      <c r="D137" s="204" t="s">
        <v>1136</v>
      </c>
      <c r="E137" s="205"/>
      <c r="F137" s="205"/>
      <c r="G137" s="206"/>
    </row>
    <row r="138" spans="3:7" ht="64.900000000000006" customHeight="1" x14ac:dyDescent="0.25">
      <c r="C138" s="221" t="s">
        <v>126</v>
      </c>
      <c r="D138" s="222"/>
      <c r="E138" s="222"/>
      <c r="F138" s="222"/>
      <c r="G138" s="223"/>
    </row>
    <row r="139" spans="3:7" ht="51" customHeight="1" thickBot="1" x14ac:dyDescent="0.3">
      <c r="C139" s="224" t="s">
        <v>127</v>
      </c>
      <c r="D139" s="224"/>
      <c r="E139" s="224"/>
      <c r="F139" s="224"/>
      <c r="G139" s="224"/>
    </row>
    <row r="140" spans="3:7" ht="50.45" hidden="1" customHeight="1" x14ac:dyDescent="0.25">
      <c r="C140" s="217" t="s">
        <v>139</v>
      </c>
      <c r="D140" s="217"/>
      <c r="E140" s="217" t="e">
        <f>SUM(#REF!)+E107</f>
        <v>#REF!</v>
      </c>
      <c r="F140" s="234" t="str">
        <f>D107</f>
        <v>Извођач је квалификован за низак ризик</v>
      </c>
      <c r="G140" s="234"/>
    </row>
    <row r="141" spans="3:7" ht="44.45" hidden="1" customHeight="1" x14ac:dyDescent="0.25">
      <c r="C141" s="218"/>
      <c r="D141" s="218"/>
      <c r="E141" s="218"/>
      <c r="F141" s="235" t="str">
        <f>D108</f>
        <v>Уколико је извођач квалификован за висок ниво ризика аутоматски је квалификован за активности умереног и ниског ризика.</v>
      </c>
      <c r="G141" s="235"/>
    </row>
    <row r="142" spans="3:7" ht="6" hidden="1" customHeight="1" x14ac:dyDescent="0.25">
      <c r="C142" s="218"/>
      <c r="D142" s="218"/>
      <c r="E142" s="218"/>
      <c r="F142" s="236" t="str">
        <f>D109</f>
        <v>Уколико је извођач квалификован за умерен ниво ризика аутоматски је квалификован за активности ниског ризика.</v>
      </c>
      <c r="G142" s="236"/>
    </row>
    <row r="143" spans="3:7" ht="16.899999999999999" customHeight="1" x14ac:dyDescent="0.25">
      <c r="C143" s="46"/>
      <c r="D143" s="46"/>
      <c r="E143" s="46"/>
      <c r="F143" s="47"/>
      <c r="G143" s="47"/>
    </row>
    <row r="144" spans="3:7" ht="23.45" customHeight="1" x14ac:dyDescent="0.25">
      <c r="C144" s="11"/>
      <c r="D144" s="21" t="s">
        <v>128</v>
      </c>
      <c r="E144" s="12"/>
      <c r="F144" s="12"/>
      <c r="G144" s="11"/>
    </row>
    <row r="145" spans="3:7" ht="31.15" customHeight="1" x14ac:dyDescent="0.25">
      <c r="D145" s="3" t="s">
        <v>130</v>
      </c>
      <c r="E145" s="7"/>
      <c r="F145" s="78" t="s">
        <v>171</v>
      </c>
      <c r="G145" s="79" t="str">
        <f>'Ocena HSE Kvalifik. upitnika'!C40</f>
        <v>Извођач није квалификован</v>
      </c>
    </row>
    <row r="146" spans="3:7" ht="21.6" customHeight="1" x14ac:dyDescent="0.25">
      <c r="D146" s="63"/>
      <c r="E146" s="32"/>
      <c r="F146" s="13"/>
      <c r="G146" s="68"/>
    </row>
    <row r="147" spans="3:7" ht="20.45" customHeight="1" x14ac:dyDescent="0.25">
      <c r="D147" s="226" t="s">
        <v>129</v>
      </c>
      <c r="E147" s="7"/>
      <c r="F147" s="14"/>
      <c r="G147" s="225"/>
    </row>
    <row r="148" spans="3:7" ht="31.15" customHeight="1" x14ac:dyDescent="0.25">
      <c r="D148" s="227"/>
      <c r="E148" s="7"/>
      <c r="G148" s="225"/>
    </row>
    <row r="149" spans="3:7" ht="30.6" customHeight="1" x14ac:dyDescent="0.25">
      <c r="D149" s="43" t="s">
        <v>135</v>
      </c>
      <c r="E149" s="7"/>
      <c r="G149" s="33"/>
    </row>
    <row r="150" spans="3:7" ht="37.15" customHeight="1" x14ac:dyDescent="0.25">
      <c r="D150" s="44">
        <f ca="1">TODAY()</f>
        <v>43783</v>
      </c>
      <c r="E150" s="7"/>
      <c r="G150" s="33"/>
    </row>
    <row r="151" spans="3:7" ht="27.6" customHeight="1" x14ac:dyDescent="0.25">
      <c r="D151" s="7"/>
      <c r="E151" s="7"/>
      <c r="G151" s="33"/>
    </row>
    <row r="152" spans="3:7" ht="20.45" customHeight="1" x14ac:dyDescent="0.25">
      <c r="C152" s="1" t="s">
        <v>17</v>
      </c>
      <c r="D152" s="1"/>
    </row>
    <row r="153" spans="3:7" ht="24" customHeight="1" x14ac:dyDescent="0.25">
      <c r="C153" s="199" t="s">
        <v>131</v>
      </c>
      <c r="D153" s="199"/>
    </row>
    <row r="154" spans="3:7" ht="20.45" customHeight="1" x14ac:dyDescent="0.25">
      <c r="C154" s="199" t="s">
        <v>1154</v>
      </c>
      <c r="D154" s="199"/>
    </row>
    <row r="155" spans="3:7" ht="22.15" customHeight="1" x14ac:dyDescent="0.25">
      <c r="C155" s="199" t="s">
        <v>132</v>
      </c>
      <c r="D155" s="199"/>
    </row>
    <row r="156" spans="3:7" ht="17.45" customHeight="1" x14ac:dyDescent="0.25">
      <c r="C156" s="203"/>
      <c r="D156" s="203"/>
    </row>
    <row r="157" spans="3:7" x14ac:dyDescent="0.25">
      <c r="C157" s="34"/>
      <c r="D157" s="34"/>
      <c r="E157" s="34"/>
      <c r="F157" s="34"/>
      <c r="G157" s="34"/>
    </row>
    <row r="158" spans="3:7" x14ac:dyDescent="0.25">
      <c r="C158" s="34"/>
      <c r="D158" s="34"/>
      <c r="E158" s="34"/>
      <c r="F158" s="34"/>
      <c r="G158" s="34"/>
    </row>
  </sheetData>
  <mergeCells count="163">
    <mergeCell ref="C139:G139"/>
    <mergeCell ref="G147:G148"/>
    <mergeCell ref="D147:D148"/>
    <mergeCell ref="F118:G118"/>
    <mergeCell ref="F119:G119"/>
    <mergeCell ref="C120:G120"/>
    <mergeCell ref="C121:E121"/>
    <mergeCell ref="D122:E122"/>
    <mergeCell ref="D123:E123"/>
    <mergeCell ref="C124:E124"/>
    <mergeCell ref="E140:E142"/>
    <mergeCell ref="F140:G140"/>
    <mergeCell ref="F141:G141"/>
    <mergeCell ref="F142:G142"/>
    <mergeCell ref="D131:G131"/>
    <mergeCell ref="F122:G122"/>
    <mergeCell ref="D135:G135"/>
    <mergeCell ref="D136:G136"/>
    <mergeCell ref="C156:D156"/>
    <mergeCell ref="C154:D154"/>
    <mergeCell ref="C155:D155"/>
    <mergeCell ref="F117:G117"/>
    <mergeCell ref="D137:G137"/>
    <mergeCell ref="F128:G128"/>
    <mergeCell ref="F123:G123"/>
    <mergeCell ref="D119:E119"/>
    <mergeCell ref="C129:G129"/>
    <mergeCell ref="F124:G124"/>
    <mergeCell ref="F126:G126"/>
    <mergeCell ref="D132:G132"/>
    <mergeCell ref="D133:G133"/>
    <mergeCell ref="D134:G134"/>
    <mergeCell ref="F127:G127"/>
    <mergeCell ref="C127:E127"/>
    <mergeCell ref="D130:G130"/>
    <mergeCell ref="C128:E128"/>
    <mergeCell ref="C140:D142"/>
    <mergeCell ref="D125:E125"/>
    <mergeCell ref="D126:E126"/>
    <mergeCell ref="F125:G125"/>
    <mergeCell ref="C153:D153"/>
    <mergeCell ref="C138:G138"/>
    <mergeCell ref="C9:G9"/>
    <mergeCell ref="C54:E54"/>
    <mergeCell ref="C22:D22"/>
    <mergeCell ref="C20:D20"/>
    <mergeCell ref="E22:G22"/>
    <mergeCell ref="C10:G10"/>
    <mergeCell ref="C47:E47"/>
    <mergeCell ref="C23:G23"/>
    <mergeCell ref="C24:G24"/>
    <mergeCell ref="C21:D21"/>
    <mergeCell ref="C12:D12"/>
    <mergeCell ref="C40:E40"/>
    <mergeCell ref="C41:E41"/>
    <mergeCell ref="C42:E42"/>
    <mergeCell ref="E20:G20"/>
    <mergeCell ref="C36:F36"/>
    <mergeCell ref="C69:D69"/>
    <mergeCell ref="F92:G92"/>
    <mergeCell ref="F90:G90"/>
    <mergeCell ref="C61:G61"/>
    <mergeCell ref="F80:G80"/>
    <mergeCell ref="C73:D73"/>
    <mergeCell ref="C78:D78"/>
    <mergeCell ref="C80:D80"/>
    <mergeCell ref="C53:E53"/>
    <mergeCell ref="F110:G110"/>
    <mergeCell ref="F116:G116"/>
    <mergeCell ref="C92:D92"/>
    <mergeCell ref="E21:G21"/>
    <mergeCell ref="C52:E52"/>
    <mergeCell ref="C38:G38"/>
    <mergeCell ref="C56:D56"/>
    <mergeCell ref="C57:D57"/>
    <mergeCell ref="C58:D58"/>
    <mergeCell ref="C59:D59"/>
    <mergeCell ref="C68:D68"/>
    <mergeCell ref="F39:G39"/>
    <mergeCell ref="C39:E39"/>
    <mergeCell ref="C44:E44"/>
    <mergeCell ref="C45:E45"/>
    <mergeCell ref="C46:E46"/>
    <mergeCell ref="F41:G41"/>
    <mergeCell ref="F42:G42"/>
    <mergeCell ref="C91:F91"/>
    <mergeCell ref="C79:F79"/>
    <mergeCell ref="C37:G37"/>
    <mergeCell ref="D62:E62"/>
    <mergeCell ref="D63:E63"/>
    <mergeCell ref="C77:F77"/>
    <mergeCell ref="C19:D19"/>
    <mergeCell ref="C13:D13"/>
    <mergeCell ref="D35:F35"/>
    <mergeCell ref="D25:F25"/>
    <mergeCell ref="D31:F31"/>
    <mergeCell ref="C70:D70"/>
    <mergeCell ref="C67:D67"/>
    <mergeCell ref="C74:D74"/>
    <mergeCell ref="C75:D75"/>
    <mergeCell ref="E75:F75"/>
    <mergeCell ref="E67:F67"/>
    <mergeCell ref="E68:F68"/>
    <mergeCell ref="E69:F69"/>
    <mergeCell ref="E70:F70"/>
    <mergeCell ref="E71:F71"/>
    <mergeCell ref="C71:D71"/>
    <mergeCell ref="C43:E43"/>
    <mergeCell ref="F44:G44"/>
    <mergeCell ref="F45:G45"/>
    <mergeCell ref="F46:G46"/>
    <mergeCell ref="F47:G47"/>
    <mergeCell ref="F54:G54"/>
    <mergeCell ref="C48:G48"/>
    <mergeCell ref="F49:G49"/>
    <mergeCell ref="F56:G56"/>
    <mergeCell ref="F43:G43"/>
    <mergeCell ref="F40:G40"/>
    <mergeCell ref="F52:G52"/>
    <mergeCell ref="F53:G53"/>
    <mergeCell ref="C90:D90"/>
    <mergeCell ref="F121:G121"/>
    <mergeCell ref="F115:G115"/>
    <mergeCell ref="E107:E109"/>
    <mergeCell ref="F107:G109"/>
    <mergeCell ref="C49:E49"/>
    <mergeCell ref="C50:E50"/>
    <mergeCell ref="C51:E51"/>
    <mergeCell ref="C76:G76"/>
    <mergeCell ref="F50:G50"/>
    <mergeCell ref="F51:G51"/>
    <mergeCell ref="C113:G113"/>
    <mergeCell ref="C114:G114"/>
    <mergeCell ref="C115:E115"/>
    <mergeCell ref="D116:E116"/>
    <mergeCell ref="D118:E118"/>
    <mergeCell ref="D117:E117"/>
    <mergeCell ref="C112:G112"/>
    <mergeCell ref="C110:D110"/>
    <mergeCell ref="D6:F6"/>
    <mergeCell ref="C8:G8"/>
    <mergeCell ref="D32:F32"/>
    <mergeCell ref="D33:F33"/>
    <mergeCell ref="D34:F34"/>
    <mergeCell ref="D26:F26"/>
    <mergeCell ref="D27:F27"/>
    <mergeCell ref="D28:F28"/>
    <mergeCell ref="D29:F29"/>
    <mergeCell ref="D30:F30"/>
    <mergeCell ref="C11:G11"/>
    <mergeCell ref="E12:G12"/>
    <mergeCell ref="E13:G13"/>
    <mergeCell ref="E14:G14"/>
    <mergeCell ref="E15:G15"/>
    <mergeCell ref="E16:G16"/>
    <mergeCell ref="E17:G17"/>
    <mergeCell ref="E18:G18"/>
    <mergeCell ref="E19:G19"/>
    <mergeCell ref="C14:D14"/>
    <mergeCell ref="C15:D15"/>
    <mergeCell ref="C16:D16"/>
    <mergeCell ref="C17:D17"/>
    <mergeCell ref="C18:D18"/>
  </mergeCells>
  <conditionalFormatting sqref="F142:F143">
    <cfRule type="cellIs" dxfId="220" priority="51" operator="equal">
      <formula>"Извођач није квалификован"</formula>
    </cfRule>
    <cfRule type="cellIs" dxfId="219" priority="53" operator="equal">
      <formula>"Извођач јесте квалификован"</formula>
    </cfRule>
  </conditionalFormatting>
  <conditionalFormatting sqref="F64">
    <cfRule type="cellIs" dxfId="218" priority="49" operator="equal">
      <formula>"Умерен ризик"</formula>
    </cfRule>
  </conditionalFormatting>
  <conditionalFormatting sqref="F65 E66:E72">
    <cfRule type="cellIs" dxfId="217" priority="48" operator="equal">
      <formula>"Висок ризик"</formula>
    </cfRule>
  </conditionalFormatting>
  <conditionalFormatting sqref="E90">
    <cfRule type="cellIs" dxfId="216" priority="45" operator="equal">
      <formula>"није квалификован"</formula>
    </cfRule>
  </conditionalFormatting>
  <conditionalFormatting sqref="E110">
    <cfRule type="cellIs" dxfId="215" priority="43" operator="equal">
      <formula>"није квалификован"</formula>
    </cfRule>
  </conditionalFormatting>
  <conditionalFormatting sqref="C67">
    <cfRule type="cellIs" dxfId="214" priority="32" operator="equal">
      <formula>"Висок ризик"</formula>
    </cfRule>
  </conditionalFormatting>
  <conditionalFormatting sqref="G145">
    <cfRule type="cellIs" dxfId="213" priority="5" operator="equal">
      <formula>"Извођач није квалификован"</formula>
    </cfRule>
    <cfRule type="cellIs" dxfId="212" priority="6" operator="equal">
      <formula>"Извођач је квалификован"</formula>
    </cfRule>
  </conditionalFormatting>
  <conditionalFormatting sqref="G26:G35">
    <cfRule type="cellIs" dxfId="211" priority="3" operator="equal">
      <formula>"Умерен "</formula>
    </cfRule>
    <cfRule type="cellIs" dxfId="210" priority="4" operator="equal">
      <formula>"Низак "</formula>
    </cfRule>
  </conditionalFormatting>
  <conditionalFormatting sqref="C28">
    <cfRule type="duplicateValues" dxfId="209" priority="2"/>
  </conditionalFormatting>
  <conditionalFormatting sqref="G28">
    <cfRule type="cellIs" dxfId="208" priority="1" operator="equal">
      <formula>"Висок"</formula>
    </cfRule>
  </conditionalFormatting>
  <pageMargins left="0.7" right="0.7" top="0.75" bottom="0.75" header="0.3" footer="0.3"/>
  <pageSetup paperSize="8" scale="56" fitToHeight="0" orientation="portrait" r:id="rId1"/>
  <headerFooter differentOddEven="1" differentFirst="1">
    <oddHeader>&amp;C&amp;"Verdana,Regular"&amp;12 </oddHeader>
    <oddFooter>&amp;RСтрана 3 од 3</oddFooter>
    <evenHeader>&amp;C&amp;"Verdana,Regular"&amp;12 </evenHeader>
    <evenFooter>&amp;RСтрана 2 од 3</evenFooter>
    <firstHeader>&amp;LПрилог 3 SD-09.01.21&amp;C&amp;"Verdana,Regular"&amp;12 </firstHeader>
    <firstFooter>&amp;LSA-09.01.21-004, верзија 3.0&amp;RСтрана 1 од 3</firstFooter>
  </headerFooter>
  <rowBreaks count="3" manualBreakCount="3">
    <brk id="78" min="1" max="8" man="1"/>
    <brk id="129" min="1" max="8" man="1"/>
    <brk id="156" max="16383" man="1"/>
  </rowBreaks>
  <drawing r:id="rId2"/>
  <extLst>
    <ext xmlns:x14="http://schemas.microsoft.com/office/spreadsheetml/2009/9/main" uri="{78C0D931-6437-407d-A8EE-F0AAD7539E65}">
      <x14:conditionalFormattings>
        <x14:conditionalFormatting xmlns:xm="http://schemas.microsoft.com/office/excel/2006/main">
          <x14:cfRule type="cellIs" priority="21" operator="equal" id="{28F40089-7BA5-4C53-A3AC-28E695693DCF}">
            <xm:f>Sheet5!$K$3</xm:f>
            <x14:dxf>
              <font>
                <color rgb="FF9C0006"/>
              </font>
              <fill>
                <patternFill>
                  <bgColor rgb="FFFFC7CE"/>
                </patternFill>
              </fill>
            </x14:dxf>
          </x14:cfRule>
          <x14:cfRule type="cellIs" priority="22" operator="equal" id="{624BD3BA-FEA7-4390-9570-C0477D703174}">
            <xm:f>Sheet5!$K$1</xm:f>
            <x14:dxf>
              <font>
                <color rgb="FF006100"/>
              </font>
              <fill>
                <patternFill>
                  <bgColor rgb="FFC6EFCE"/>
                </patternFill>
              </fill>
            </x14:dxf>
          </x14:cfRule>
          <x14:cfRule type="cellIs" priority="23" operator="equal" id="{BDF2EBDD-824A-4B8E-8A05-421B220DA062}">
            <xm:f>Sheet5!$K$2</xm:f>
            <x14:dxf>
              <font>
                <color rgb="FF9C6500"/>
              </font>
              <fill>
                <patternFill>
                  <bgColor rgb="FFFFEB9C"/>
                </patternFill>
              </fill>
            </x14:dxf>
          </x14:cfRule>
          <x14:cfRule type="cellIs" priority="24" operator="equal" id="{EC30456E-F712-4D5C-BE14-E30B4EF48468}">
            <xm:f>Sheet5!$K$1</xm:f>
            <x14:dxf>
              <font>
                <color rgb="FF9C6500"/>
              </font>
              <fill>
                <patternFill>
                  <bgColor rgb="FFFFEB9C"/>
                </patternFill>
              </fill>
            </x14:dxf>
          </x14:cfRule>
          <xm:sqref>G36</xm:sqref>
        </x14:conditionalFormatting>
        <x14:conditionalFormatting xmlns:xm="http://schemas.microsoft.com/office/excel/2006/main">
          <x14:cfRule type="cellIs" priority="20" operator="equal" id="{2B3C311B-8706-4207-9CAD-7841775DE018}">
            <xm:f>Sheet5!$B$2</xm:f>
            <x14:dxf>
              <font>
                <color rgb="FF9C6500"/>
              </font>
              <fill>
                <patternFill>
                  <bgColor rgb="FFFFEB9C"/>
                </patternFill>
              </fill>
            </x14:dxf>
          </x14:cfRule>
          <xm:sqref>D108</xm:sqref>
        </x14:conditionalFormatting>
        <x14:conditionalFormatting xmlns:xm="http://schemas.microsoft.com/office/excel/2006/main">
          <x14:cfRule type="cellIs" priority="19" operator="equal" id="{895B9900-178B-44C2-B41A-A8F7A9F6E630}">
            <xm:f>Sheet5!$B$3</xm:f>
            <x14:dxf>
              <font>
                <color rgb="FF9C0006"/>
              </font>
              <fill>
                <patternFill>
                  <bgColor rgb="FFFFC7CE"/>
                </patternFill>
              </fill>
            </x14:dxf>
          </x14:cfRule>
          <xm:sqref>D109</xm:sqref>
        </x14:conditionalFormatting>
        <x14:conditionalFormatting xmlns:xm="http://schemas.microsoft.com/office/excel/2006/main">
          <x14:cfRule type="cellIs" priority="18" operator="equal" id="{A0091FA3-2361-4F02-BAF6-6B9C17E88B7E}">
            <xm:f>Sheet5!$B$1</xm:f>
            <x14:dxf>
              <font>
                <color rgb="FF006100"/>
              </font>
              <fill>
                <patternFill>
                  <bgColor rgb="FFC6EFCE"/>
                </patternFill>
              </fill>
            </x14:dxf>
          </x14:cfRule>
          <xm:sqref>D107</xm:sqref>
        </x14:conditionalFormatting>
        <x14:conditionalFormatting xmlns:xm="http://schemas.microsoft.com/office/excel/2006/main">
          <x14:cfRule type="cellIs" priority="13" operator="equal" id="{C5EC72B1-7F62-431B-825E-0CB1489733F3}">
            <xm:f>Sheet5!$B$3</xm:f>
            <x14:dxf>
              <font>
                <color rgb="FF9C0006"/>
              </font>
              <fill>
                <patternFill>
                  <bgColor rgb="FFFFC7CE"/>
                </patternFill>
              </fill>
            </x14:dxf>
          </x14:cfRule>
          <xm:sqref>F142:G143</xm:sqref>
        </x14:conditionalFormatting>
        <x14:conditionalFormatting xmlns:xm="http://schemas.microsoft.com/office/excel/2006/main">
          <x14:cfRule type="cellIs" priority="12" operator="equal" id="{11E45ACD-94C0-402B-8145-8E490A2C67C2}">
            <xm:f>Sheet5!$B$2</xm:f>
            <x14:dxf>
              <font>
                <color rgb="FF9C6500"/>
              </font>
              <fill>
                <patternFill>
                  <bgColor rgb="FFFFEB9C"/>
                </patternFill>
              </fill>
            </x14:dxf>
          </x14:cfRule>
          <xm:sqref>F141:G141</xm:sqref>
        </x14:conditionalFormatting>
        <x14:conditionalFormatting xmlns:xm="http://schemas.microsoft.com/office/excel/2006/main">
          <x14:cfRule type="cellIs" priority="11" operator="equal" id="{F5BC495E-36A0-497D-A55D-1090FA45EDAB}">
            <xm:f>Sheet5!$B$1</xm:f>
            <x14:dxf>
              <font>
                <color rgb="FF006100"/>
              </font>
              <fill>
                <patternFill>
                  <bgColor rgb="FFC6EFCE"/>
                </patternFill>
              </fill>
            </x14:dxf>
          </x14:cfRule>
          <xm:sqref>F140:G140</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14:formula1>
            <xm:f>Sheet2!$A$1:$A$2</xm:f>
          </x14:formula1>
          <xm:sqref>E81:E89 F116:F119 E93:E106 F62:F63</xm:sqref>
        </x14:dataValidation>
        <x14:dataValidation type="list" allowBlank="1" showInputMessage="1" showErrorMessage="1">
          <x14:formula1>
            <xm:f>Sheet4!$M$4:$M$5</xm:f>
          </x14:formula1>
          <xm:sqref>E66</xm:sqref>
        </x14:dataValidation>
        <x14:dataValidation type="list" allowBlank="1" showInputMessage="1" showErrorMessage="1">
          <x14:formula1>
            <xm:f>Sheet5!$K$1:$K$3</xm:f>
          </x14:formula1>
          <xm:sqref>G36</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N45"/>
  <sheetViews>
    <sheetView showGridLines="0" zoomScale="80" zoomScaleNormal="80" workbookViewId="0">
      <selection activeCell="A24" sqref="A24"/>
    </sheetView>
  </sheetViews>
  <sheetFormatPr defaultRowHeight="15" x14ac:dyDescent="0.25"/>
  <cols>
    <col min="1" max="1" width="27.28515625" customWidth="1"/>
    <col min="2" max="2" width="19.28515625" customWidth="1"/>
    <col min="12" max="12" width="27" customWidth="1"/>
  </cols>
  <sheetData>
    <row r="1" spans="1:14" x14ac:dyDescent="0.25">
      <c r="A1" s="7"/>
      <c r="B1" s="7"/>
      <c r="C1" s="7"/>
      <c r="D1" s="7"/>
      <c r="E1" s="7"/>
      <c r="F1" s="7"/>
      <c r="G1" s="7"/>
      <c r="H1" s="7"/>
      <c r="I1" s="7"/>
      <c r="J1" s="7"/>
      <c r="K1" s="7"/>
      <c r="L1" s="7"/>
      <c r="M1" s="7"/>
      <c r="N1" s="7"/>
    </row>
    <row r="2" spans="1:14" x14ac:dyDescent="0.25">
      <c r="A2" s="1" t="s">
        <v>1155</v>
      </c>
      <c r="B2" s="7"/>
      <c r="C2" s="7"/>
      <c r="D2" s="7"/>
      <c r="E2" s="7"/>
      <c r="F2" s="7"/>
      <c r="G2" s="7"/>
      <c r="H2" s="7"/>
      <c r="I2" s="7"/>
      <c r="J2" s="7"/>
      <c r="K2" s="7"/>
      <c r="L2" s="7"/>
      <c r="M2" s="7"/>
      <c r="N2" s="7"/>
    </row>
    <row r="3" spans="1:14" x14ac:dyDescent="0.25">
      <c r="A3" s="1"/>
      <c r="B3" s="67"/>
      <c r="C3" s="68"/>
      <c r="D3" s="68"/>
      <c r="E3" s="68"/>
      <c r="F3" s="68"/>
      <c r="G3" s="68"/>
      <c r="H3" s="68"/>
      <c r="I3" s="68"/>
      <c r="J3" s="68"/>
      <c r="K3" s="68"/>
      <c r="L3" s="68"/>
      <c r="M3" s="7"/>
      <c r="N3" s="7"/>
    </row>
    <row r="4" spans="1:14" ht="18.75" x14ac:dyDescent="0.3">
      <c r="A4" s="121" t="s">
        <v>1142</v>
      </c>
      <c r="B4" s="121"/>
      <c r="C4" s="121"/>
      <c r="D4" s="121"/>
      <c r="E4" s="121"/>
      <c r="F4" s="121"/>
      <c r="G4" s="121"/>
      <c r="H4" s="121"/>
      <c r="I4" s="121"/>
      <c r="J4" s="121"/>
      <c r="K4" s="121"/>
      <c r="L4" s="121"/>
      <c r="M4" s="7"/>
      <c r="N4" s="7"/>
    </row>
    <row r="5" spans="1:14" x14ac:dyDescent="0.25">
      <c r="A5" s="67"/>
      <c r="B5" s="67"/>
      <c r="C5" s="68"/>
      <c r="D5" s="68"/>
      <c r="E5" s="68"/>
      <c r="F5" s="68"/>
      <c r="G5" s="68"/>
      <c r="H5" s="68"/>
      <c r="I5" s="68"/>
      <c r="J5" s="68"/>
      <c r="K5" s="68"/>
      <c r="L5" s="69"/>
      <c r="M5" s="7"/>
      <c r="N5" s="7"/>
    </row>
    <row r="6" spans="1:14" x14ac:dyDescent="0.25">
      <c r="A6" s="67"/>
      <c r="B6" s="67"/>
      <c r="C6" s="70"/>
      <c r="D6" s="70"/>
      <c r="E6" s="70"/>
      <c r="F6" s="70"/>
      <c r="G6" s="70"/>
      <c r="H6" s="70"/>
      <c r="I6" s="70"/>
      <c r="J6" s="70"/>
      <c r="K6" s="70"/>
      <c r="L6" s="68"/>
      <c r="M6" s="7"/>
      <c r="N6" s="7"/>
    </row>
    <row r="7" spans="1:14" ht="18" customHeight="1" x14ac:dyDescent="0.3">
      <c r="A7" s="68"/>
      <c r="B7" s="238" t="s">
        <v>170</v>
      </c>
      <c r="C7" s="238"/>
      <c r="D7" s="238"/>
      <c r="E7" s="238"/>
      <c r="F7" s="238"/>
      <c r="G7" s="238"/>
      <c r="H7" s="238"/>
      <c r="I7" s="238"/>
      <c r="J7" s="238"/>
      <c r="K7" s="238"/>
      <c r="L7" s="68"/>
      <c r="M7" s="7"/>
      <c r="N7" s="7"/>
    </row>
    <row r="8" spans="1:14" x14ac:dyDescent="0.25">
      <c r="A8" s="68"/>
      <c r="B8" s="68"/>
      <c r="C8" s="68"/>
      <c r="D8" s="71"/>
      <c r="E8" s="71"/>
      <c r="F8" s="71"/>
      <c r="G8" s="71"/>
      <c r="H8" s="71"/>
      <c r="I8" s="71"/>
      <c r="J8" s="71"/>
      <c r="K8" s="68"/>
      <c r="L8" s="68"/>
      <c r="M8" s="7"/>
      <c r="N8" s="7"/>
    </row>
    <row r="9" spans="1:14" ht="26.45" customHeight="1" x14ac:dyDescent="0.25">
      <c r="A9" s="253" t="s">
        <v>50</v>
      </c>
      <c r="B9" s="254"/>
      <c r="C9" s="254"/>
      <c r="D9" s="254"/>
      <c r="E9" s="254"/>
      <c r="F9" s="254"/>
      <c r="G9" s="254"/>
      <c r="H9" s="254"/>
      <c r="I9" s="254"/>
      <c r="J9" s="254"/>
      <c r="K9" s="254"/>
      <c r="L9" s="254"/>
      <c r="M9" s="7"/>
      <c r="N9" s="7"/>
    </row>
    <row r="10" spans="1:14" x14ac:dyDescent="0.25">
      <c r="A10" s="250" t="s">
        <v>40</v>
      </c>
      <c r="B10" s="250"/>
      <c r="C10" s="250"/>
      <c r="D10" s="251">
        <f>'[1]HSE Kvalifikacioni Upitnik'!E12</f>
        <v>0</v>
      </c>
      <c r="E10" s="251"/>
      <c r="F10" s="251"/>
      <c r="G10" s="251"/>
      <c r="H10" s="251"/>
      <c r="I10" s="251"/>
      <c r="J10" s="251"/>
      <c r="K10" s="251"/>
      <c r="L10" s="251"/>
      <c r="M10" s="7"/>
      <c r="N10" s="7"/>
    </row>
    <row r="11" spans="1:14" ht="19.899999999999999" customHeight="1" x14ac:dyDescent="0.25">
      <c r="A11" s="250" t="s">
        <v>39</v>
      </c>
      <c r="B11" s="250"/>
      <c r="C11" s="250"/>
      <c r="D11" s="251">
        <f>'[1]HSE Kvalifikacioni Upitnik'!E13</f>
        <v>0</v>
      </c>
      <c r="E11" s="251"/>
      <c r="F11" s="251"/>
      <c r="G11" s="251"/>
      <c r="H11" s="251"/>
      <c r="I11" s="251"/>
      <c r="J11" s="251"/>
      <c r="K11" s="251"/>
      <c r="L11" s="251"/>
      <c r="M11" s="7"/>
      <c r="N11" s="7"/>
    </row>
    <row r="12" spans="1:14" ht="19.899999999999999" customHeight="1" x14ac:dyDescent="0.25">
      <c r="A12" s="250" t="s">
        <v>41</v>
      </c>
      <c r="B12" s="250"/>
      <c r="C12" s="250"/>
      <c r="D12" s="251">
        <f>'[1]HSE Kvalifikacioni Upitnik'!E14</f>
        <v>0</v>
      </c>
      <c r="E12" s="251"/>
      <c r="F12" s="251"/>
      <c r="G12" s="251"/>
      <c r="H12" s="251"/>
      <c r="I12" s="251"/>
      <c r="J12" s="251"/>
      <c r="K12" s="251"/>
      <c r="L12" s="251"/>
      <c r="M12" s="7"/>
      <c r="N12" s="7"/>
    </row>
    <row r="13" spans="1:14" ht="18" customHeight="1" x14ac:dyDescent="0.25">
      <c r="A13" s="250" t="s">
        <v>42</v>
      </c>
      <c r="B13" s="250"/>
      <c r="C13" s="250"/>
      <c r="D13" s="251">
        <f>'[1]HSE Kvalifikacioni Upitnik'!E15</f>
        <v>0</v>
      </c>
      <c r="E13" s="251"/>
      <c r="F13" s="251"/>
      <c r="G13" s="251"/>
      <c r="H13" s="251"/>
      <c r="I13" s="251"/>
      <c r="J13" s="251"/>
      <c r="K13" s="251"/>
      <c r="L13" s="251"/>
      <c r="M13" s="7"/>
      <c r="N13" s="7"/>
    </row>
    <row r="14" spans="1:14" ht="16.899999999999999" customHeight="1" x14ac:dyDescent="0.25">
      <c r="A14" s="252" t="s">
        <v>43</v>
      </c>
      <c r="B14" s="252"/>
      <c r="C14" s="252"/>
      <c r="D14" s="251">
        <f>'[1]HSE Kvalifikacioni Upitnik'!E16</f>
        <v>0</v>
      </c>
      <c r="E14" s="251"/>
      <c r="F14" s="251"/>
      <c r="G14" s="251"/>
      <c r="H14" s="251"/>
      <c r="I14" s="251"/>
      <c r="J14" s="251"/>
      <c r="K14" s="251"/>
      <c r="L14" s="251"/>
      <c r="M14" s="7"/>
      <c r="N14" s="7"/>
    </row>
    <row r="15" spans="1:14" ht="16.899999999999999" customHeight="1" x14ac:dyDescent="0.25">
      <c r="A15" s="252" t="s">
        <v>48</v>
      </c>
      <c r="B15" s="252"/>
      <c r="C15" s="252"/>
      <c r="D15" s="251">
        <f>'[1]HSE Kvalifikacioni Upitnik'!E17</f>
        <v>0</v>
      </c>
      <c r="E15" s="251"/>
      <c r="F15" s="251"/>
      <c r="G15" s="251"/>
      <c r="H15" s="251"/>
      <c r="I15" s="251"/>
      <c r="J15" s="251"/>
      <c r="K15" s="251"/>
      <c r="L15" s="251"/>
      <c r="M15" s="7"/>
      <c r="N15" s="7"/>
    </row>
    <row r="16" spans="1:14" ht="18.600000000000001" customHeight="1" x14ac:dyDescent="0.25">
      <c r="A16" s="252" t="s">
        <v>45</v>
      </c>
      <c r="B16" s="252"/>
      <c r="C16" s="252"/>
      <c r="D16" s="251">
        <f>'[1]HSE Kvalifikacioni Upitnik'!E18</f>
        <v>0</v>
      </c>
      <c r="E16" s="251"/>
      <c r="F16" s="251"/>
      <c r="G16" s="251"/>
      <c r="H16" s="251"/>
      <c r="I16" s="251"/>
      <c r="J16" s="251"/>
      <c r="K16" s="251"/>
      <c r="L16" s="251"/>
      <c r="M16" s="7"/>
      <c r="N16" s="7"/>
    </row>
    <row r="17" spans="1:14" ht="18.600000000000001" customHeight="1" x14ac:dyDescent="0.25">
      <c r="A17" s="252" t="s">
        <v>44</v>
      </c>
      <c r="B17" s="252"/>
      <c r="C17" s="252"/>
      <c r="D17" s="251">
        <f>'[1]HSE Kvalifikacioni Upitnik'!E19</f>
        <v>0</v>
      </c>
      <c r="E17" s="251"/>
      <c r="F17" s="251"/>
      <c r="G17" s="251"/>
      <c r="H17" s="251"/>
      <c r="I17" s="251"/>
      <c r="J17" s="251"/>
      <c r="K17" s="251"/>
      <c r="L17" s="251"/>
      <c r="M17" s="7"/>
      <c r="N17" s="7"/>
    </row>
    <row r="18" spans="1:14" ht="18" customHeight="1" x14ac:dyDescent="0.25">
      <c r="A18" s="250" t="s">
        <v>47</v>
      </c>
      <c r="B18" s="250"/>
      <c r="C18" s="250"/>
      <c r="D18" s="251">
        <f>'[1]HSE Kvalifikacioni Upitnik'!E20</f>
        <v>0</v>
      </c>
      <c r="E18" s="251"/>
      <c r="F18" s="251"/>
      <c r="G18" s="251"/>
      <c r="H18" s="251"/>
      <c r="I18" s="251"/>
      <c r="J18" s="251"/>
      <c r="K18" s="251"/>
      <c r="L18" s="251"/>
      <c r="M18" s="7"/>
      <c r="N18" s="7"/>
    </row>
    <row r="19" spans="1:14" ht="19.899999999999999" customHeight="1" x14ac:dyDescent="0.25">
      <c r="A19" s="250" t="s">
        <v>46</v>
      </c>
      <c r="B19" s="250"/>
      <c r="C19" s="250"/>
      <c r="D19" s="251">
        <f>'[1]HSE Kvalifikacioni Upitnik'!E22</f>
        <v>0</v>
      </c>
      <c r="E19" s="251"/>
      <c r="F19" s="251"/>
      <c r="G19" s="251"/>
      <c r="H19" s="251"/>
      <c r="I19" s="251"/>
      <c r="J19" s="251"/>
      <c r="K19" s="251"/>
      <c r="L19" s="251"/>
      <c r="M19" s="7"/>
      <c r="N19" s="7"/>
    </row>
    <row r="20" spans="1:14" ht="51" customHeight="1" x14ac:dyDescent="0.25">
      <c r="A20" s="248" t="s">
        <v>37</v>
      </c>
      <c r="B20" s="248"/>
      <c r="C20" s="248"/>
      <c r="D20" s="249">
        <f>'[1]HSE Kvalifikacioni Upitnik'!E24</f>
        <v>0</v>
      </c>
      <c r="E20" s="249"/>
      <c r="F20" s="249"/>
      <c r="G20" s="249"/>
      <c r="H20" s="249"/>
      <c r="I20" s="249"/>
      <c r="J20" s="249"/>
      <c r="K20" s="249"/>
      <c r="L20" s="249"/>
      <c r="M20" s="7"/>
      <c r="N20" s="7"/>
    </row>
    <row r="21" spans="1:14" ht="30.6" customHeight="1" x14ac:dyDescent="0.25">
      <c r="A21" s="200" t="s">
        <v>38</v>
      </c>
      <c r="B21" s="201"/>
      <c r="C21" s="201"/>
      <c r="D21" s="201"/>
      <c r="E21" s="201"/>
      <c r="F21" s="201"/>
      <c r="G21" s="201"/>
      <c r="H21" s="201"/>
      <c r="I21" s="201"/>
      <c r="J21" s="201"/>
      <c r="K21" s="201"/>
      <c r="L21" s="201"/>
      <c r="M21" s="7"/>
      <c r="N21" s="7"/>
    </row>
    <row r="22" spans="1:14" ht="22.9" customHeight="1" x14ac:dyDescent="0.25">
      <c r="A22" s="202" t="s">
        <v>49</v>
      </c>
      <c r="B22" s="182"/>
      <c r="C22" s="182"/>
      <c r="D22" s="182"/>
      <c r="E22" s="182"/>
      <c r="F22" s="182"/>
      <c r="G22" s="182"/>
      <c r="H22" s="182"/>
      <c r="I22" s="182"/>
      <c r="J22" s="182"/>
      <c r="K22" s="182"/>
      <c r="L22" s="182"/>
      <c r="M22" s="7"/>
      <c r="N22" s="7"/>
    </row>
    <row r="23" spans="1:14" ht="30" customHeight="1" x14ac:dyDescent="0.25">
      <c r="A23" s="86" t="s">
        <v>1137</v>
      </c>
      <c r="B23" s="259" t="s">
        <v>1138</v>
      </c>
      <c r="C23" s="260"/>
      <c r="D23" s="260"/>
      <c r="E23" s="260"/>
      <c r="F23" s="260"/>
      <c r="G23" s="260"/>
      <c r="H23" s="260"/>
      <c r="I23" s="260"/>
      <c r="J23" s="261"/>
      <c r="K23" s="144" t="s">
        <v>188</v>
      </c>
      <c r="L23" s="144"/>
      <c r="M23" s="7"/>
      <c r="N23" s="7"/>
    </row>
    <row r="24" spans="1:14" ht="22.15" customHeight="1" x14ac:dyDescent="0.25">
      <c r="A24" s="87">
        <f>'HSE Kvalifikacioni Upitnik'!C26</f>
        <v>541010</v>
      </c>
      <c r="B24" s="255" t="str">
        <f>'HSE Kvalifikacioni Upitnik'!D26</f>
        <v>Мерење емисије гасова</v>
      </c>
      <c r="C24" s="256"/>
      <c r="D24" s="256"/>
      <c r="E24" s="256"/>
      <c r="F24" s="256"/>
      <c r="G24" s="256"/>
      <c r="H24" s="256"/>
      <c r="I24" s="256"/>
      <c r="J24" s="257"/>
      <c r="K24" s="255" t="str">
        <f>'HSE Kvalifikacioni Upitnik'!G26</f>
        <v xml:space="preserve">Умерен </v>
      </c>
      <c r="L24" s="257"/>
      <c r="M24" s="7"/>
      <c r="N24" s="7"/>
    </row>
    <row r="25" spans="1:14" ht="19.149999999999999" customHeight="1" x14ac:dyDescent="0.25">
      <c r="A25" s="87">
        <f>'HSE Kvalifikacioni Upitnik'!C27</f>
        <v>541011</v>
      </c>
      <c r="B25" s="255" t="str">
        <f>'HSE Kvalifikacioni Upitnik'!D27</f>
        <v>Мерење имисије гасова</v>
      </c>
      <c r="C25" s="256"/>
      <c r="D25" s="256"/>
      <c r="E25" s="256"/>
      <c r="F25" s="256"/>
      <c r="G25" s="256"/>
      <c r="H25" s="256"/>
      <c r="I25" s="256"/>
      <c r="J25" s="257"/>
      <c r="K25" s="255" t="str">
        <f>'HSE Kvalifikacioni Upitnik'!G27</f>
        <v xml:space="preserve">Низак </v>
      </c>
      <c r="L25" s="257"/>
      <c r="M25" s="7"/>
      <c r="N25" s="7"/>
    </row>
    <row r="26" spans="1:14" ht="21.6" customHeight="1" x14ac:dyDescent="0.25">
      <c r="A26" s="87">
        <f>'HSE Kvalifikacioni Upitnik'!C28</f>
        <v>541010</v>
      </c>
      <c r="B26" s="255" t="str">
        <f>'HSE Kvalifikacioni Upitnik'!D28</f>
        <v>Мерење емисије гасова MAT</v>
      </c>
      <c r="C26" s="256"/>
      <c r="D26" s="256"/>
      <c r="E26" s="256"/>
      <c r="F26" s="256"/>
      <c r="G26" s="256"/>
      <c r="H26" s="256"/>
      <c r="I26" s="256"/>
      <c r="J26" s="257"/>
      <c r="K26" s="255" t="str">
        <f>'HSE Kvalifikacioni Upitnik'!G28</f>
        <v xml:space="preserve">Умерен </v>
      </c>
      <c r="L26" s="257"/>
      <c r="M26" s="7"/>
      <c r="N26" s="7"/>
    </row>
    <row r="27" spans="1:14" ht="15.75" x14ac:dyDescent="0.25">
      <c r="A27" s="87">
        <f>'HSE Kvalifikacioni Upitnik'!C29</f>
        <v>541011</v>
      </c>
      <c r="B27" s="255" t="str">
        <f>'HSE Kvalifikacioni Upitnik'!D29</f>
        <v>Мерење имисије гасова MAT</v>
      </c>
      <c r="C27" s="256"/>
      <c r="D27" s="256"/>
      <c r="E27" s="256"/>
      <c r="F27" s="256"/>
      <c r="G27" s="256"/>
      <c r="H27" s="256"/>
      <c r="I27" s="256"/>
      <c r="J27" s="257"/>
      <c r="K27" s="255" t="str">
        <f>'HSE Kvalifikacioni Upitnik'!G29</f>
        <v xml:space="preserve">Низак </v>
      </c>
      <c r="L27" s="257"/>
      <c r="M27" s="7"/>
      <c r="N27" s="7"/>
    </row>
    <row r="28" spans="1:14" ht="15.75" x14ac:dyDescent="0.25">
      <c r="A28" s="87">
        <f>'HSE Kvalifikacioni Upitnik'!C30</f>
        <v>541110</v>
      </c>
      <c r="B28" s="255" t="str">
        <f>'HSE Kvalifikacioni Upitnik'!D30</f>
        <v>Мерење квалитета подземних вода</v>
      </c>
      <c r="C28" s="256"/>
      <c r="D28" s="256"/>
      <c r="E28" s="256"/>
      <c r="F28" s="256"/>
      <c r="G28" s="256"/>
      <c r="H28" s="256"/>
      <c r="I28" s="256"/>
      <c r="J28" s="257"/>
      <c r="K28" s="255" t="str">
        <f>'HSE Kvalifikacioni Upitnik'!G30</f>
        <v xml:space="preserve">Низак </v>
      </c>
      <c r="L28" s="257"/>
      <c r="M28" s="7"/>
      <c r="N28" s="7"/>
    </row>
    <row r="29" spans="1:14" ht="15.75" x14ac:dyDescent="0.25">
      <c r="A29" s="87">
        <f>'HSE Kvalifikacioni Upitnik'!C31</f>
        <v>0</v>
      </c>
      <c r="B29" s="255" t="e">
        <f>'HSE Kvalifikacioni Upitnik'!D31</f>
        <v>#N/A</v>
      </c>
      <c r="C29" s="256"/>
      <c r="D29" s="256"/>
      <c r="E29" s="256"/>
      <c r="F29" s="256"/>
      <c r="G29" s="256"/>
      <c r="H29" s="256"/>
      <c r="I29" s="256"/>
      <c r="J29" s="257"/>
      <c r="K29" s="255" t="e">
        <f>'HSE Kvalifikacioni Upitnik'!G31</f>
        <v>#N/A</v>
      </c>
      <c r="L29" s="257"/>
      <c r="M29" s="7"/>
      <c r="N29" s="7"/>
    </row>
    <row r="30" spans="1:14" ht="15.75" x14ac:dyDescent="0.25">
      <c r="A30" s="87">
        <f>'HSE Kvalifikacioni Upitnik'!C32</f>
        <v>0</v>
      </c>
      <c r="B30" s="255" t="e">
        <f>'HSE Kvalifikacioni Upitnik'!D32</f>
        <v>#N/A</v>
      </c>
      <c r="C30" s="256"/>
      <c r="D30" s="256"/>
      <c r="E30" s="256"/>
      <c r="F30" s="256"/>
      <c r="G30" s="256"/>
      <c r="H30" s="256"/>
      <c r="I30" s="256"/>
      <c r="J30" s="257"/>
      <c r="K30" s="255" t="e">
        <f>'HSE Kvalifikacioni Upitnik'!G32</f>
        <v>#N/A</v>
      </c>
      <c r="L30" s="257"/>
      <c r="M30" s="7"/>
      <c r="N30" s="7"/>
    </row>
    <row r="31" spans="1:14" ht="15.75" x14ac:dyDescent="0.25">
      <c r="A31" s="87">
        <f>'HSE Kvalifikacioni Upitnik'!C33</f>
        <v>0</v>
      </c>
      <c r="B31" s="255" t="e">
        <f>'HSE Kvalifikacioni Upitnik'!D33</f>
        <v>#N/A</v>
      </c>
      <c r="C31" s="256"/>
      <c r="D31" s="256"/>
      <c r="E31" s="256"/>
      <c r="F31" s="256"/>
      <c r="G31" s="256"/>
      <c r="H31" s="256"/>
      <c r="I31" s="256"/>
      <c r="J31" s="257"/>
      <c r="K31" s="255" t="e">
        <f>'HSE Kvalifikacioni Upitnik'!G33</f>
        <v>#N/A</v>
      </c>
      <c r="L31" s="257"/>
      <c r="M31" s="7"/>
      <c r="N31" s="7"/>
    </row>
    <row r="32" spans="1:14" ht="15.75" x14ac:dyDescent="0.25">
      <c r="A32" s="87">
        <f>'HSE Kvalifikacioni Upitnik'!C34</f>
        <v>0</v>
      </c>
      <c r="B32" s="255" t="e">
        <f>'HSE Kvalifikacioni Upitnik'!D34</f>
        <v>#N/A</v>
      </c>
      <c r="C32" s="256"/>
      <c r="D32" s="256"/>
      <c r="E32" s="256"/>
      <c r="F32" s="256"/>
      <c r="G32" s="256"/>
      <c r="H32" s="256"/>
      <c r="I32" s="256"/>
      <c r="J32" s="257"/>
      <c r="K32" s="255" t="e">
        <f>'HSE Kvalifikacioni Upitnik'!G34</f>
        <v>#N/A</v>
      </c>
      <c r="L32" s="257"/>
      <c r="M32" s="7"/>
      <c r="N32" s="7"/>
    </row>
    <row r="33" spans="1:14" ht="26.45" customHeight="1" x14ac:dyDescent="0.25">
      <c r="A33" s="87">
        <f>'HSE Kvalifikacioni Upitnik'!C35</f>
        <v>0</v>
      </c>
      <c r="B33" s="255" t="e">
        <f>'HSE Kvalifikacioni Upitnik'!D33</f>
        <v>#N/A</v>
      </c>
      <c r="C33" s="256"/>
      <c r="D33" s="256"/>
      <c r="E33" s="256"/>
      <c r="F33" s="256"/>
      <c r="G33" s="256"/>
      <c r="H33" s="256"/>
      <c r="I33" s="256"/>
      <c r="J33" s="257"/>
      <c r="K33" s="255" t="e">
        <f>'HSE Kvalifikacioni Upitnik'!G35</f>
        <v>#N/A</v>
      </c>
      <c r="L33" s="257"/>
      <c r="M33" s="7"/>
      <c r="N33" s="7"/>
    </row>
    <row r="34" spans="1:14" ht="25.9" customHeight="1" x14ac:dyDescent="0.25">
      <c r="A34" s="239" t="s">
        <v>165</v>
      </c>
      <c r="B34" s="239"/>
      <c r="C34" s="239"/>
      <c r="D34" s="239"/>
      <c r="E34" s="239"/>
      <c r="F34" s="239"/>
      <c r="G34" s="239"/>
      <c r="H34" s="239"/>
      <c r="I34" s="240" t="str">
        <f>'HSE Kvalifikacioni Upitnik'!G36</f>
        <v>Умерен ризик</v>
      </c>
      <c r="J34" s="240"/>
      <c r="K34" s="73"/>
      <c r="L34" s="73"/>
      <c r="M34" s="7"/>
      <c r="N34" s="7"/>
    </row>
    <row r="35" spans="1:14" x14ac:dyDescent="0.25">
      <c r="A35" s="74"/>
      <c r="B35" s="74"/>
      <c r="C35" s="74"/>
      <c r="D35" s="74"/>
      <c r="E35" s="74"/>
      <c r="F35" s="74"/>
      <c r="G35" s="74"/>
      <c r="H35" s="74"/>
      <c r="I35" s="74"/>
      <c r="J35" s="74"/>
      <c r="K35" s="74"/>
      <c r="L35" s="74"/>
    </row>
    <row r="36" spans="1:14" ht="18" customHeight="1" x14ac:dyDescent="0.25">
      <c r="A36" s="258" t="s">
        <v>178</v>
      </c>
      <c r="B36" s="258"/>
      <c r="C36" s="258"/>
      <c r="D36" s="72" t="s">
        <v>18</v>
      </c>
      <c r="E36" s="74"/>
      <c r="F36" s="74"/>
      <c r="G36" s="74"/>
      <c r="H36" s="74"/>
      <c r="I36" s="74"/>
      <c r="J36" s="74"/>
      <c r="K36" s="74"/>
      <c r="L36" s="74"/>
    </row>
    <row r="37" spans="1:14" ht="13.15" customHeight="1" x14ac:dyDescent="0.25">
      <c r="A37" s="74"/>
      <c r="B37" s="74"/>
      <c r="C37" s="74"/>
      <c r="D37" s="74"/>
      <c r="E37" s="74"/>
      <c r="F37" s="74"/>
      <c r="G37" s="74"/>
      <c r="H37" s="74"/>
      <c r="I37" s="74"/>
      <c r="J37" s="74"/>
      <c r="K37" s="74"/>
      <c r="L37" s="74"/>
    </row>
    <row r="38" spans="1:14" ht="19.149999999999999" customHeight="1" x14ac:dyDescent="0.25">
      <c r="A38" s="241" t="s">
        <v>166</v>
      </c>
      <c r="B38" s="242"/>
      <c r="C38" s="75">
        <f>IF('Ocena HSE Kvalifik. upitnika'!C40="Извођач је квалификован",'[1]HSE Kvalifikacioni Upitnik'!E103,0)</f>
        <v>0</v>
      </c>
    </row>
    <row r="39" spans="1:14" ht="25.5" x14ac:dyDescent="0.25">
      <c r="L39" s="22" t="s">
        <v>32</v>
      </c>
    </row>
    <row r="40" spans="1:14" ht="30.6" customHeight="1" x14ac:dyDescent="0.25">
      <c r="A40" s="243" t="s">
        <v>167</v>
      </c>
      <c r="B40" s="244"/>
      <c r="C40" s="245" t="str">
        <f>IF(AND(C44&lt;= D44,'HSE Kvalifikacioni Upitnik'!E90=50), Sheet4!O1,Sheet4!O2)</f>
        <v>Извођач није квалификован</v>
      </c>
      <c r="D40" s="246"/>
      <c r="E40" s="246"/>
      <c r="F40" s="246"/>
      <c r="G40" s="246"/>
      <c r="H40" s="246"/>
      <c r="I40" s="246"/>
      <c r="J40" s="247"/>
      <c r="K40" s="64"/>
      <c r="L40" s="74"/>
    </row>
    <row r="41" spans="1:14" x14ac:dyDescent="0.25">
      <c r="L41" s="226" t="s">
        <v>31</v>
      </c>
    </row>
    <row r="42" spans="1:14" x14ac:dyDescent="0.25">
      <c r="L42" s="237"/>
    </row>
    <row r="43" spans="1:14" x14ac:dyDescent="0.25">
      <c r="A43" s="76" t="s">
        <v>168</v>
      </c>
      <c r="B43" s="77" t="str">
        <f ca="1">IF(C40="Извођач није квалификован","није квалификован",TODAY())</f>
        <v>није квалификован</v>
      </c>
    </row>
    <row r="44" spans="1:14" x14ac:dyDescent="0.25">
      <c r="A44" s="74"/>
      <c r="C44" s="41">
        <f>IF('HSE Kvalifikacioni Upitnik'!G36="Низак ризик", 1, IF('HSE Kvalifikacioni Upitnik'!G36="Умерен ризик", 2, IF('HSE Kvalifikacioni Upitnik'!G36="Висок ризик", 3, 0)))</f>
        <v>2</v>
      </c>
      <c r="D44" s="41">
        <f>IF(ISNUMBER(SEARCH("Извођач је квалификован",'HSE Kvalifikacioni Upitnik'!D109)), 3,IF(ISNUMBER(SEARCH("Извођач је квалификован",'HSE Kvalifikacioni Upitnik'!D108)), 2, IF(ISNUMBER(SEARCH("Извођач је квалификован",'HSE Kvalifikacioni Upitnik'!D107)), 1, 0)))</f>
        <v>1</v>
      </c>
    </row>
    <row r="45" spans="1:14" x14ac:dyDescent="0.25">
      <c r="A45" s="76" t="s">
        <v>169</v>
      </c>
      <c r="B45" s="77" t="str">
        <f ca="1">IF(C40="Извођач није квалификован","није квалификован",1096+TODAY())</f>
        <v>није квалификован</v>
      </c>
      <c r="G45" s="74"/>
    </row>
  </sheetData>
  <mergeCells count="56">
    <mergeCell ref="B23:J23"/>
    <mergeCell ref="K23:L23"/>
    <mergeCell ref="B24:J24"/>
    <mergeCell ref="K24:L24"/>
    <mergeCell ref="B25:J25"/>
    <mergeCell ref="K25:L25"/>
    <mergeCell ref="B26:J26"/>
    <mergeCell ref="B27:J27"/>
    <mergeCell ref="K26:L26"/>
    <mergeCell ref="K27:L27"/>
    <mergeCell ref="B28:J28"/>
    <mergeCell ref="K28:L28"/>
    <mergeCell ref="B29:J29"/>
    <mergeCell ref="K29:L29"/>
    <mergeCell ref="B30:J30"/>
    <mergeCell ref="K30:L30"/>
    <mergeCell ref="A36:C36"/>
    <mergeCell ref="B33:J33"/>
    <mergeCell ref="K33:L33"/>
    <mergeCell ref="B31:J31"/>
    <mergeCell ref="B32:J32"/>
    <mergeCell ref="K31:L31"/>
    <mergeCell ref="K32:L32"/>
    <mergeCell ref="A9:L9"/>
    <mergeCell ref="A10:C10"/>
    <mergeCell ref="D10:L10"/>
    <mergeCell ref="A11:C11"/>
    <mergeCell ref="D11:L11"/>
    <mergeCell ref="A12:C12"/>
    <mergeCell ref="D12:L12"/>
    <mergeCell ref="A13:C13"/>
    <mergeCell ref="D13:L13"/>
    <mergeCell ref="A14:C14"/>
    <mergeCell ref="D14:L14"/>
    <mergeCell ref="A15:C15"/>
    <mergeCell ref="D15:L15"/>
    <mergeCell ref="A16:C16"/>
    <mergeCell ref="D16:L16"/>
    <mergeCell ref="A17:C17"/>
    <mergeCell ref="D17:L17"/>
    <mergeCell ref="A4:L4"/>
    <mergeCell ref="L41:L42"/>
    <mergeCell ref="B7:K7"/>
    <mergeCell ref="A34:H34"/>
    <mergeCell ref="I34:J34"/>
    <mergeCell ref="A38:B38"/>
    <mergeCell ref="A40:B40"/>
    <mergeCell ref="C40:J40"/>
    <mergeCell ref="A20:C20"/>
    <mergeCell ref="D20:L20"/>
    <mergeCell ref="A21:L21"/>
    <mergeCell ref="A22:L22"/>
    <mergeCell ref="A18:C18"/>
    <mergeCell ref="D18:L18"/>
    <mergeCell ref="A19:C19"/>
    <mergeCell ref="D19:L19"/>
  </mergeCells>
  <conditionalFormatting sqref="C40:J40">
    <cfRule type="cellIs" dxfId="197" priority="8" operator="equal">
      <formula>"Извођач је квалификован"</formula>
    </cfRule>
    <cfRule type="cellIs" dxfId="196" priority="9" operator="equal">
      <formula>"Извођач није квалификован"</formula>
    </cfRule>
  </conditionalFormatting>
  <conditionalFormatting sqref="K24:L33">
    <cfRule type="cellIs" dxfId="195" priority="5" operator="equal">
      <formula>"Висок"</formula>
    </cfRule>
    <cfRule type="cellIs" dxfId="194" priority="6" operator="equal">
      <formula>"Умерен "</formula>
    </cfRule>
    <cfRule type="cellIs" dxfId="193" priority="7" operator="equal">
      <formula>"Низак "</formula>
    </cfRule>
  </conditionalFormatting>
  <conditionalFormatting sqref="I34:J34">
    <cfRule type="cellIs" dxfId="192" priority="1" operator="equal">
      <formula>"Висок ризик"</formula>
    </cfRule>
    <cfRule type="cellIs" dxfId="191" priority="2" operator="equal">
      <formula>"Умерен ризик"</formula>
    </cfRule>
    <cfRule type="cellIs" dxfId="190" priority="3" operator="equal">
      <formula>"Низак ризик"</formula>
    </cfRule>
    <cfRule type="cellIs" dxfId="189" priority="4" operator="equal">
      <formula>"Низак"</formula>
    </cfRule>
  </conditionalFormatting>
  <pageMargins left="0.7" right="0.7" top="0.75" bottom="0.75" header="0.3" footer="0.3"/>
  <drawing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Sheet2!$A$1:$A$2</xm:f>
          </x14:formula1>
          <xm:sqref>D36</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E1:O946"/>
  <sheetViews>
    <sheetView showGridLines="0" topLeftCell="E4" zoomScaleNormal="100" workbookViewId="0">
      <pane ySplit="1" topLeftCell="A21" activePane="bottomLeft" state="frozen"/>
      <selection activeCell="E4" sqref="E4"/>
      <selection pane="bottomLeft" activeCell="H4" sqref="H1:I1048576"/>
    </sheetView>
  </sheetViews>
  <sheetFormatPr defaultColWidth="0" defaultRowHeight="14.25" x14ac:dyDescent="0.2"/>
  <cols>
    <col min="1" max="4" width="0" style="89" hidden="1" customWidth="1"/>
    <col min="5" max="5" width="57.140625" style="89" customWidth="1"/>
    <col min="6" max="6" width="49.5703125" style="104" customWidth="1"/>
    <col min="7" max="7" width="13.85546875" style="105" customWidth="1"/>
    <col min="8" max="8" width="50.140625" style="89" customWidth="1"/>
    <col min="9" max="9" width="54.5703125" style="106" customWidth="1"/>
    <col min="10" max="10" width="17.5703125" style="89" customWidth="1"/>
    <col min="11" max="11" width="14.42578125" style="89" customWidth="1"/>
    <col min="12" max="12" width="17.28515625" style="89" customWidth="1"/>
    <col min="13" max="13" width="15.42578125" style="88" customWidth="1"/>
    <col min="14" max="14" width="9.140625" style="89" hidden="1" customWidth="1"/>
    <col min="15" max="186" width="9.140625" style="89" customWidth="1"/>
    <col min="187" max="187" width="5" style="89" customWidth="1"/>
    <col min="188" max="188" width="7" style="89" customWidth="1"/>
    <col min="189" max="189" width="16.42578125" style="89" customWidth="1"/>
    <col min="190" max="190" width="95" style="89" customWidth="1"/>
    <col min="191" max="191" width="15.140625" style="89" customWidth="1"/>
    <col min="192" max="192" width="19.28515625" style="89" customWidth="1"/>
    <col min="193" max="193" width="5.140625" style="89" customWidth="1"/>
    <col min="194" max="194" width="3" style="89" customWidth="1"/>
    <col min="195" max="195" width="3.28515625" style="89" customWidth="1"/>
    <col min="196" max="196" width="4.5703125" style="89" customWidth="1"/>
    <col min="197" max="197" width="9.140625" style="89" customWidth="1"/>
    <col min="198" max="198" width="13.85546875" style="89" bestFit="1" customWidth="1"/>
    <col min="199" max="199" width="13.85546875" style="89" customWidth="1"/>
    <col min="200" max="200" width="3.5703125" style="89" customWidth="1"/>
    <col min="201" max="202" width="3.85546875" style="89" customWidth="1"/>
    <col min="203" max="203" width="3.5703125" style="89" customWidth="1"/>
    <col min="204" max="204" width="8.7109375" style="89" customWidth="1"/>
    <col min="205" max="205" width="5.42578125" style="89" customWidth="1"/>
    <col min="206" max="206" width="11.140625" style="89" customWidth="1"/>
    <col min="207" max="208" width="11.28515625" style="89" customWidth="1"/>
    <col min="209" max="209" width="3.42578125" style="89" customWidth="1"/>
    <col min="210" max="210" width="3.140625" style="89" customWidth="1"/>
    <col min="211" max="211" width="3.5703125" style="89" customWidth="1"/>
    <col min="212" max="212" width="3.140625" style="89" customWidth="1"/>
    <col min="213" max="16384" width="0" style="89" hidden="1"/>
  </cols>
  <sheetData>
    <row r="1" spans="5:14" ht="34.5" customHeight="1" x14ac:dyDescent="0.2">
      <c r="E1" s="262"/>
      <c r="F1" s="262"/>
      <c r="G1" s="262"/>
      <c r="H1" s="262"/>
      <c r="I1" s="262"/>
      <c r="J1" s="262"/>
      <c r="K1" s="262"/>
      <c r="L1" s="262"/>
    </row>
    <row r="2" spans="5:14" ht="30" customHeight="1" x14ac:dyDescent="0.2">
      <c r="E2" s="263" t="s">
        <v>179</v>
      </c>
      <c r="F2" s="264"/>
      <c r="G2" s="264"/>
      <c r="H2" s="264"/>
      <c r="I2" s="264"/>
      <c r="J2" s="264"/>
      <c r="K2" s="264"/>
      <c r="L2" s="264"/>
    </row>
    <row r="3" spans="5:14" ht="18" customHeight="1" thickBot="1" x14ac:dyDescent="0.25">
      <c r="E3" s="264"/>
      <c r="F3" s="264"/>
      <c r="G3" s="264"/>
      <c r="H3" s="264"/>
      <c r="I3" s="264"/>
      <c r="J3" s="264"/>
      <c r="K3" s="264"/>
      <c r="L3" s="264"/>
    </row>
    <row r="4" spans="5:14" ht="65.25" customHeight="1" x14ac:dyDescent="0.2">
      <c r="E4" s="265" t="s">
        <v>180</v>
      </c>
      <c r="F4" s="266" t="s">
        <v>181</v>
      </c>
      <c r="G4" s="91" t="s">
        <v>182</v>
      </c>
      <c r="H4" s="267" t="s">
        <v>183</v>
      </c>
      <c r="I4" s="266" t="s">
        <v>184</v>
      </c>
      <c r="J4" s="90" t="s">
        <v>185</v>
      </c>
      <c r="K4" s="90" t="s">
        <v>186</v>
      </c>
      <c r="L4" s="92" t="s">
        <v>187</v>
      </c>
      <c r="M4" s="88" t="s">
        <v>188</v>
      </c>
    </row>
    <row r="5" spans="5:14" x14ac:dyDescent="0.2">
      <c r="E5" s="268" t="s">
        <v>189</v>
      </c>
      <c r="F5" s="269" t="s">
        <v>190</v>
      </c>
      <c r="G5" s="270">
        <v>500000</v>
      </c>
      <c r="H5" s="271" t="s">
        <v>191</v>
      </c>
      <c r="I5" s="272" t="s">
        <v>192</v>
      </c>
      <c r="J5" s="273"/>
      <c r="K5" s="273"/>
      <c r="L5" s="274"/>
      <c r="N5" s="89" t="e">
        <f>VLOOKUP(#REF!,#REF!,2,FALSE)</f>
        <v>#REF!</v>
      </c>
    </row>
    <row r="6" spans="5:14" x14ac:dyDescent="0.2">
      <c r="E6" s="275" t="s">
        <v>193</v>
      </c>
      <c r="F6" s="276" t="s">
        <v>194</v>
      </c>
      <c r="G6" s="277">
        <v>501000</v>
      </c>
      <c r="H6" s="278" t="s">
        <v>195</v>
      </c>
      <c r="I6" s="279" t="s">
        <v>194</v>
      </c>
      <c r="J6" s="280"/>
      <c r="K6" s="280"/>
      <c r="L6" s="281"/>
      <c r="N6" s="89" t="e">
        <f>VLOOKUP(#REF!,#REF!,2,FALSE)</f>
        <v>#REF!</v>
      </c>
    </row>
    <row r="7" spans="5:14" x14ac:dyDescent="0.2">
      <c r="E7" s="282" t="s">
        <v>196</v>
      </c>
      <c r="F7" s="283" t="s">
        <v>197</v>
      </c>
      <c r="G7" s="284">
        <v>501010</v>
      </c>
      <c r="H7" s="285" t="s">
        <v>198</v>
      </c>
      <c r="I7" s="286" t="s">
        <v>199</v>
      </c>
      <c r="J7" s="273">
        <v>3</v>
      </c>
      <c r="K7" s="273">
        <v>3</v>
      </c>
      <c r="L7" s="287">
        <f t="shared" ref="L7:L77" si="0">J7*K7</f>
        <v>9</v>
      </c>
      <c r="M7" s="94" t="s">
        <v>200</v>
      </c>
      <c r="N7" s="89" t="e">
        <f>VLOOKUP(#REF!,#REF!,2,FALSE)</f>
        <v>#REF!</v>
      </c>
    </row>
    <row r="8" spans="5:14" x14ac:dyDescent="0.2">
      <c r="E8" s="282" t="s">
        <v>201</v>
      </c>
      <c r="F8" s="283" t="s">
        <v>202</v>
      </c>
      <c r="G8" s="284">
        <v>501011</v>
      </c>
      <c r="H8" s="285" t="s">
        <v>201</v>
      </c>
      <c r="I8" s="286" t="s">
        <v>202</v>
      </c>
      <c r="J8" s="273">
        <v>3</v>
      </c>
      <c r="K8" s="273">
        <v>3</v>
      </c>
      <c r="L8" s="287">
        <f t="shared" si="0"/>
        <v>9</v>
      </c>
      <c r="M8" s="94" t="s">
        <v>200</v>
      </c>
      <c r="N8" s="89" t="e">
        <f>VLOOKUP(#REF!,#REF!,2,FALSE)</f>
        <v>#REF!</v>
      </c>
    </row>
    <row r="9" spans="5:14" x14ac:dyDescent="0.2">
      <c r="E9" s="282" t="s">
        <v>203</v>
      </c>
      <c r="F9" s="283" t="s">
        <v>204</v>
      </c>
      <c r="G9" s="284">
        <v>501012</v>
      </c>
      <c r="H9" s="285" t="s">
        <v>205</v>
      </c>
      <c r="I9" s="286" t="s">
        <v>204</v>
      </c>
      <c r="J9" s="273">
        <v>1</v>
      </c>
      <c r="K9" s="273">
        <v>1</v>
      </c>
      <c r="L9" s="287">
        <f t="shared" si="0"/>
        <v>1</v>
      </c>
      <c r="M9" s="95" t="s">
        <v>206</v>
      </c>
      <c r="N9" s="89" t="e">
        <f>VLOOKUP(#REF!,#REF!,2,FALSE)</f>
        <v>#REF!</v>
      </c>
    </row>
    <row r="10" spans="5:14" x14ac:dyDescent="0.2">
      <c r="E10" s="282" t="s">
        <v>207</v>
      </c>
      <c r="F10" s="283" t="s">
        <v>208</v>
      </c>
      <c r="G10" s="284">
        <v>501013</v>
      </c>
      <c r="H10" s="285" t="s">
        <v>209</v>
      </c>
      <c r="I10" s="286" t="s">
        <v>208</v>
      </c>
      <c r="J10" s="273">
        <v>2</v>
      </c>
      <c r="K10" s="273">
        <v>3</v>
      </c>
      <c r="L10" s="287">
        <f t="shared" si="0"/>
        <v>6</v>
      </c>
      <c r="M10" s="94" t="s">
        <v>200</v>
      </c>
      <c r="N10" s="89" t="e">
        <f>VLOOKUP(#REF!,#REF!,2,FALSE)</f>
        <v>#REF!</v>
      </c>
    </row>
    <row r="11" spans="5:14" x14ac:dyDescent="0.2">
      <c r="E11" s="282" t="s">
        <v>210</v>
      </c>
      <c r="F11" s="283" t="s">
        <v>1156</v>
      </c>
      <c r="G11" s="284">
        <v>501014</v>
      </c>
      <c r="H11" s="285" t="s">
        <v>211</v>
      </c>
      <c r="I11" s="286" t="s">
        <v>1156</v>
      </c>
      <c r="J11" s="273">
        <v>3</v>
      </c>
      <c r="K11" s="273">
        <v>3</v>
      </c>
      <c r="L11" s="287">
        <f t="shared" si="0"/>
        <v>9</v>
      </c>
      <c r="M11" s="94" t="s">
        <v>200</v>
      </c>
      <c r="N11" s="89" t="e">
        <f>VLOOKUP(#REF!,#REF!,2,FALSE)</f>
        <v>#REF!</v>
      </c>
    </row>
    <row r="12" spans="5:14" x14ac:dyDescent="0.2">
      <c r="E12" s="282" t="s">
        <v>212</v>
      </c>
      <c r="F12" s="283" t="s">
        <v>213</v>
      </c>
      <c r="G12" s="284">
        <v>501015</v>
      </c>
      <c r="H12" s="288" t="s">
        <v>212</v>
      </c>
      <c r="I12" s="286" t="s">
        <v>214</v>
      </c>
      <c r="J12" s="273">
        <v>3</v>
      </c>
      <c r="K12" s="273">
        <v>3</v>
      </c>
      <c r="L12" s="287">
        <f t="shared" si="0"/>
        <v>9</v>
      </c>
      <c r="M12" s="94" t="s">
        <v>200</v>
      </c>
    </row>
    <row r="13" spans="5:14" x14ac:dyDescent="0.2">
      <c r="E13" s="280" t="s">
        <v>215</v>
      </c>
      <c r="F13" s="276" t="s">
        <v>216</v>
      </c>
      <c r="G13" s="277">
        <v>501100</v>
      </c>
      <c r="H13" s="289" t="s">
        <v>217</v>
      </c>
      <c r="I13" s="279" t="s">
        <v>218</v>
      </c>
      <c r="J13" s="275"/>
      <c r="K13" s="275"/>
      <c r="L13" s="290"/>
      <c r="N13" s="89" t="e">
        <f>VLOOKUP(#REF!,#REF!,2,FALSE)</f>
        <v>#REF!</v>
      </c>
    </row>
    <row r="14" spans="5:14" ht="25.5" x14ac:dyDescent="0.2">
      <c r="E14" s="282" t="s">
        <v>219</v>
      </c>
      <c r="F14" s="291" t="s">
        <v>220</v>
      </c>
      <c r="G14" s="284">
        <v>501110</v>
      </c>
      <c r="H14" s="285" t="s">
        <v>221</v>
      </c>
      <c r="I14" s="292" t="s">
        <v>222</v>
      </c>
      <c r="J14" s="273">
        <v>2</v>
      </c>
      <c r="K14" s="273">
        <v>2</v>
      </c>
      <c r="L14" s="287">
        <f t="shared" si="0"/>
        <v>4</v>
      </c>
      <c r="M14" s="95" t="s">
        <v>206</v>
      </c>
      <c r="N14" s="89" t="e">
        <f>VLOOKUP(#REF!,#REF!,2,FALSE)</f>
        <v>#REF!</v>
      </c>
    </row>
    <row r="15" spans="5:14" x14ac:dyDescent="0.2">
      <c r="E15" s="282" t="s">
        <v>223</v>
      </c>
      <c r="F15" s="291" t="s">
        <v>224</v>
      </c>
      <c r="G15" s="284">
        <v>501111</v>
      </c>
      <c r="H15" s="285" t="s">
        <v>225</v>
      </c>
      <c r="I15" s="292" t="s">
        <v>226</v>
      </c>
      <c r="J15" s="273">
        <v>4</v>
      </c>
      <c r="K15" s="273">
        <v>4</v>
      </c>
      <c r="L15" s="287">
        <f t="shared" si="0"/>
        <v>16</v>
      </c>
      <c r="M15" s="96" t="s">
        <v>227</v>
      </c>
      <c r="N15" s="89" t="e">
        <f>VLOOKUP(#REF!,#REF!,2,FALSE)</f>
        <v>#REF!</v>
      </c>
    </row>
    <row r="16" spans="5:14" x14ac:dyDescent="0.2">
      <c r="E16" s="282" t="s">
        <v>228</v>
      </c>
      <c r="F16" s="291" t="s">
        <v>229</v>
      </c>
      <c r="G16" s="284">
        <v>501112</v>
      </c>
      <c r="H16" s="285" t="s">
        <v>230</v>
      </c>
      <c r="I16" s="292" t="s">
        <v>231</v>
      </c>
      <c r="J16" s="273">
        <v>4</v>
      </c>
      <c r="K16" s="273">
        <v>4</v>
      </c>
      <c r="L16" s="287">
        <f t="shared" si="0"/>
        <v>16</v>
      </c>
      <c r="M16" s="96" t="s">
        <v>227</v>
      </c>
      <c r="N16" s="89" t="e">
        <f>VLOOKUP(#REF!,#REF!,2,FALSE)</f>
        <v>#REF!</v>
      </c>
    </row>
    <row r="17" spans="5:14" x14ac:dyDescent="0.2">
      <c r="E17" s="282" t="s">
        <v>232</v>
      </c>
      <c r="F17" s="291" t="s">
        <v>233</v>
      </c>
      <c r="G17" s="284">
        <v>501114</v>
      </c>
      <c r="H17" s="285" t="s">
        <v>234</v>
      </c>
      <c r="I17" s="292" t="s">
        <v>233</v>
      </c>
      <c r="J17" s="273">
        <v>4</v>
      </c>
      <c r="K17" s="273">
        <v>4</v>
      </c>
      <c r="L17" s="287">
        <f t="shared" si="0"/>
        <v>16</v>
      </c>
      <c r="M17" s="96" t="s">
        <v>227</v>
      </c>
    </row>
    <row r="18" spans="5:14" x14ac:dyDescent="0.2">
      <c r="E18" s="282" t="s">
        <v>236</v>
      </c>
      <c r="F18" s="291" t="s">
        <v>237</v>
      </c>
      <c r="G18" s="284">
        <v>501113</v>
      </c>
      <c r="H18" s="285" t="s">
        <v>238</v>
      </c>
      <c r="I18" s="292" t="s">
        <v>237</v>
      </c>
      <c r="J18" s="273">
        <v>4</v>
      </c>
      <c r="K18" s="273">
        <v>4</v>
      </c>
      <c r="L18" s="287">
        <f t="shared" si="0"/>
        <v>16</v>
      </c>
      <c r="M18" s="96" t="s">
        <v>227</v>
      </c>
    </row>
    <row r="19" spans="5:14" x14ac:dyDescent="0.2">
      <c r="E19" s="280" t="s">
        <v>239</v>
      </c>
      <c r="F19" s="276" t="s">
        <v>240</v>
      </c>
      <c r="G19" s="277">
        <v>501200</v>
      </c>
      <c r="H19" s="278" t="s">
        <v>239</v>
      </c>
      <c r="I19" s="279" t="s">
        <v>240</v>
      </c>
      <c r="J19" s="280"/>
      <c r="K19" s="280"/>
      <c r="L19" s="281"/>
      <c r="N19" s="89" t="e">
        <f>VLOOKUP(#REF!,#REF!,2,FALSE)</f>
        <v>#REF!</v>
      </c>
    </row>
    <row r="20" spans="5:14" x14ac:dyDescent="0.2">
      <c r="E20" s="282" t="s">
        <v>241</v>
      </c>
      <c r="F20" s="283" t="s">
        <v>242</v>
      </c>
      <c r="G20" s="284">
        <v>501210</v>
      </c>
      <c r="H20" s="285" t="s">
        <v>241</v>
      </c>
      <c r="I20" s="286" t="s">
        <v>242</v>
      </c>
      <c r="J20" s="273">
        <v>4</v>
      </c>
      <c r="K20" s="273">
        <v>4</v>
      </c>
      <c r="L20" s="287">
        <f t="shared" si="0"/>
        <v>16</v>
      </c>
      <c r="M20" s="96" t="s">
        <v>227</v>
      </c>
      <c r="N20" s="89" t="e">
        <f>VLOOKUP(#REF!,#REF!,2,FALSE)</f>
        <v>#REF!</v>
      </c>
    </row>
    <row r="21" spans="5:14" x14ac:dyDescent="0.2">
      <c r="E21" s="282" t="s">
        <v>243</v>
      </c>
      <c r="F21" s="283" t="s">
        <v>244</v>
      </c>
      <c r="G21" s="284">
        <v>501211</v>
      </c>
      <c r="H21" s="285" t="s">
        <v>243</v>
      </c>
      <c r="I21" s="286" t="s">
        <v>244</v>
      </c>
      <c r="J21" s="273">
        <v>4</v>
      </c>
      <c r="K21" s="273">
        <v>4</v>
      </c>
      <c r="L21" s="287">
        <f t="shared" si="0"/>
        <v>16</v>
      </c>
      <c r="M21" s="96" t="s">
        <v>227</v>
      </c>
      <c r="N21" s="89" t="e">
        <f>VLOOKUP(#REF!,#REF!,2,FALSE)</f>
        <v>#REF!</v>
      </c>
    </row>
    <row r="22" spans="5:14" x14ac:dyDescent="0.2">
      <c r="E22" s="282" t="s">
        <v>245</v>
      </c>
      <c r="F22" s="283" t="s">
        <v>246</v>
      </c>
      <c r="G22" s="284">
        <v>501212</v>
      </c>
      <c r="H22" s="285" t="s">
        <v>247</v>
      </c>
      <c r="I22" s="286" t="s">
        <v>246</v>
      </c>
      <c r="J22" s="273">
        <v>4</v>
      </c>
      <c r="K22" s="273">
        <v>4</v>
      </c>
      <c r="L22" s="287">
        <f t="shared" si="0"/>
        <v>16</v>
      </c>
      <c r="M22" s="96" t="s">
        <v>227</v>
      </c>
      <c r="N22" s="89" t="e">
        <f>VLOOKUP(#REF!,#REF!,2,FALSE)</f>
        <v>#REF!</v>
      </c>
    </row>
    <row r="23" spans="5:14" x14ac:dyDescent="0.2">
      <c r="E23" s="282" t="s">
        <v>235</v>
      </c>
      <c r="F23" s="283" t="s">
        <v>1157</v>
      </c>
      <c r="G23" s="284">
        <v>501213</v>
      </c>
      <c r="H23" s="285" t="s">
        <v>235</v>
      </c>
      <c r="I23" s="286" t="s">
        <v>1157</v>
      </c>
      <c r="J23" s="273">
        <v>4</v>
      </c>
      <c r="K23" s="273">
        <v>4</v>
      </c>
      <c r="L23" s="287">
        <f t="shared" si="0"/>
        <v>16</v>
      </c>
      <c r="M23" s="96" t="s">
        <v>227</v>
      </c>
      <c r="N23" s="89" t="e">
        <f>VLOOKUP(#REF!,#REF!,2,FALSE)</f>
        <v>#REF!</v>
      </c>
    </row>
    <row r="24" spans="5:14" ht="27" customHeight="1" x14ac:dyDescent="0.2">
      <c r="E24" s="280" t="s">
        <v>248</v>
      </c>
      <c r="F24" s="276" t="s">
        <v>249</v>
      </c>
      <c r="G24" s="277">
        <v>501300</v>
      </c>
      <c r="H24" s="278" t="s">
        <v>250</v>
      </c>
      <c r="I24" s="279" t="s">
        <v>249</v>
      </c>
      <c r="J24" s="280"/>
      <c r="K24" s="280"/>
      <c r="L24" s="280"/>
      <c r="N24" s="89" t="e">
        <f>VLOOKUP(#REF!,#REF!,2,FALSE)</f>
        <v>#REF!</v>
      </c>
    </row>
    <row r="25" spans="5:14" x14ac:dyDescent="0.2">
      <c r="E25" s="282" t="s">
        <v>251</v>
      </c>
      <c r="F25" s="283" t="s">
        <v>252</v>
      </c>
      <c r="G25" s="284">
        <v>501310</v>
      </c>
      <c r="H25" s="285" t="s">
        <v>253</v>
      </c>
      <c r="I25" s="286" t="s">
        <v>252</v>
      </c>
      <c r="J25" s="273">
        <v>4</v>
      </c>
      <c r="K25" s="273">
        <v>4</v>
      </c>
      <c r="L25" s="287">
        <f t="shared" si="0"/>
        <v>16</v>
      </c>
      <c r="M25" s="96" t="s">
        <v>227</v>
      </c>
      <c r="N25" s="89" t="e">
        <f>VLOOKUP(#REF!,#REF!,2,FALSE)</f>
        <v>#REF!</v>
      </c>
    </row>
    <row r="26" spans="5:14" x14ac:dyDescent="0.2">
      <c r="E26" s="282" t="s">
        <v>254</v>
      </c>
      <c r="F26" s="283" t="s">
        <v>255</v>
      </c>
      <c r="G26" s="284">
        <v>501311</v>
      </c>
      <c r="H26" s="285" t="s">
        <v>256</v>
      </c>
      <c r="I26" s="286" t="s">
        <v>255</v>
      </c>
      <c r="J26" s="273">
        <v>4</v>
      </c>
      <c r="K26" s="273">
        <v>4</v>
      </c>
      <c r="L26" s="287">
        <f t="shared" si="0"/>
        <v>16</v>
      </c>
      <c r="M26" s="96" t="s">
        <v>227</v>
      </c>
      <c r="N26" s="89" t="e">
        <f>VLOOKUP(#REF!,#REF!,2,FALSE)</f>
        <v>#REF!</v>
      </c>
    </row>
    <row r="27" spans="5:14" x14ac:dyDescent="0.2">
      <c r="E27" s="282" t="s">
        <v>257</v>
      </c>
      <c r="F27" s="283" t="s">
        <v>258</v>
      </c>
      <c r="G27" s="284">
        <v>501312</v>
      </c>
      <c r="H27" s="285" t="s">
        <v>259</v>
      </c>
      <c r="I27" s="286" t="s">
        <v>258</v>
      </c>
      <c r="J27" s="273">
        <v>2</v>
      </c>
      <c r="K27" s="273">
        <v>2</v>
      </c>
      <c r="L27" s="287">
        <f t="shared" si="0"/>
        <v>4</v>
      </c>
      <c r="M27" s="95" t="s">
        <v>206</v>
      </c>
      <c r="N27" s="89" t="e">
        <f>VLOOKUP(#REF!,#REF!,2,FALSE)</f>
        <v>#REF!</v>
      </c>
    </row>
    <row r="28" spans="5:14" x14ac:dyDescent="0.2">
      <c r="E28" s="282" t="s">
        <v>260</v>
      </c>
      <c r="F28" s="283" t="s">
        <v>261</v>
      </c>
      <c r="G28" s="284">
        <v>501313</v>
      </c>
      <c r="H28" s="285" t="s">
        <v>262</v>
      </c>
      <c r="I28" s="286" t="s">
        <v>261</v>
      </c>
      <c r="J28" s="273">
        <v>4</v>
      </c>
      <c r="K28" s="273">
        <v>4</v>
      </c>
      <c r="L28" s="287">
        <f t="shared" si="0"/>
        <v>16</v>
      </c>
      <c r="M28" s="96" t="s">
        <v>227</v>
      </c>
      <c r="N28" s="89" t="e">
        <f>VLOOKUP(#REF!,#REF!,2,FALSE)</f>
        <v>#REF!</v>
      </c>
    </row>
    <row r="29" spans="5:14" x14ac:dyDescent="0.2">
      <c r="E29" s="282" t="s">
        <v>263</v>
      </c>
      <c r="F29" s="283" t="s">
        <v>264</v>
      </c>
      <c r="G29" s="284">
        <v>501314</v>
      </c>
      <c r="H29" s="285" t="s">
        <v>265</v>
      </c>
      <c r="I29" s="286" t="s">
        <v>266</v>
      </c>
      <c r="J29" s="273">
        <v>4</v>
      </c>
      <c r="K29" s="273">
        <v>4</v>
      </c>
      <c r="L29" s="287">
        <f t="shared" si="0"/>
        <v>16</v>
      </c>
      <c r="M29" s="96" t="s">
        <v>227</v>
      </c>
      <c r="N29" s="89" t="e">
        <f>VLOOKUP(#REF!,#REF!,2,FALSE)</f>
        <v>#REF!</v>
      </c>
    </row>
    <row r="30" spans="5:14" ht="24.75" customHeight="1" x14ac:dyDescent="0.2">
      <c r="E30" s="282" t="s">
        <v>267</v>
      </c>
      <c r="F30" s="283" t="s">
        <v>268</v>
      </c>
      <c r="G30" s="284">
        <v>501315</v>
      </c>
      <c r="H30" s="285" t="s">
        <v>269</v>
      </c>
      <c r="I30" s="286" t="s">
        <v>268</v>
      </c>
      <c r="J30" s="273">
        <v>4</v>
      </c>
      <c r="K30" s="273">
        <v>4</v>
      </c>
      <c r="L30" s="287">
        <f t="shared" si="0"/>
        <v>16</v>
      </c>
      <c r="M30" s="96" t="s">
        <v>227</v>
      </c>
      <c r="N30" s="89" t="e">
        <f>VLOOKUP(#REF!,#REF!,2,FALSE)</f>
        <v>#REF!</v>
      </c>
    </row>
    <row r="31" spans="5:14" x14ac:dyDescent="0.2">
      <c r="E31" s="282" t="s">
        <v>270</v>
      </c>
      <c r="F31" s="283" t="s">
        <v>271</v>
      </c>
      <c r="G31" s="284">
        <v>501316</v>
      </c>
      <c r="H31" s="285" t="s">
        <v>272</v>
      </c>
      <c r="I31" s="286" t="s">
        <v>271</v>
      </c>
      <c r="J31" s="273">
        <v>2</v>
      </c>
      <c r="K31" s="273">
        <v>2</v>
      </c>
      <c r="L31" s="287">
        <f t="shared" si="0"/>
        <v>4</v>
      </c>
      <c r="M31" s="95" t="s">
        <v>206</v>
      </c>
      <c r="N31" s="89" t="e">
        <f>VLOOKUP(#REF!,#REF!,2,FALSE)</f>
        <v>#REF!</v>
      </c>
    </row>
    <row r="32" spans="5:14" x14ac:dyDescent="0.2">
      <c r="E32" s="282" t="s">
        <v>273</v>
      </c>
      <c r="F32" s="283" t="s">
        <v>274</v>
      </c>
      <c r="G32" s="284">
        <v>501317</v>
      </c>
      <c r="H32" s="285" t="s">
        <v>275</v>
      </c>
      <c r="I32" s="286" t="s">
        <v>274</v>
      </c>
      <c r="J32" s="273">
        <v>3</v>
      </c>
      <c r="K32" s="273">
        <v>3</v>
      </c>
      <c r="L32" s="287">
        <f t="shared" si="0"/>
        <v>9</v>
      </c>
      <c r="M32" s="94" t="s">
        <v>200</v>
      </c>
      <c r="N32" s="89" t="e">
        <f>VLOOKUP(#REF!,#REF!,2,FALSE)</f>
        <v>#REF!</v>
      </c>
    </row>
    <row r="33" spans="5:14" x14ac:dyDescent="0.2">
      <c r="E33" s="282" t="s">
        <v>276</v>
      </c>
      <c r="F33" s="283" t="s">
        <v>277</v>
      </c>
      <c r="G33" s="284">
        <v>501318</v>
      </c>
      <c r="H33" s="285" t="s">
        <v>278</v>
      </c>
      <c r="I33" s="286" t="s">
        <v>277</v>
      </c>
      <c r="J33" s="273">
        <v>4</v>
      </c>
      <c r="K33" s="273">
        <v>4</v>
      </c>
      <c r="L33" s="287">
        <f t="shared" si="0"/>
        <v>16</v>
      </c>
      <c r="M33" s="96" t="s">
        <v>227</v>
      </c>
      <c r="N33" s="89" t="e">
        <f>VLOOKUP(#REF!,#REF!,2,FALSE)</f>
        <v>#REF!</v>
      </c>
    </row>
    <row r="34" spans="5:14" x14ac:dyDescent="0.2">
      <c r="E34" s="282" t="s">
        <v>279</v>
      </c>
      <c r="F34" s="283" t="s">
        <v>280</v>
      </c>
      <c r="G34" s="284">
        <v>501319</v>
      </c>
      <c r="H34" s="285" t="s">
        <v>281</v>
      </c>
      <c r="I34" s="286" t="s">
        <v>280</v>
      </c>
      <c r="J34" s="273">
        <v>4</v>
      </c>
      <c r="K34" s="273">
        <v>4</v>
      </c>
      <c r="L34" s="287">
        <f t="shared" si="0"/>
        <v>16</v>
      </c>
      <c r="M34" s="96" t="s">
        <v>227</v>
      </c>
      <c r="N34" s="89" t="e">
        <f>VLOOKUP(#REF!,#REF!,2,FALSE)</f>
        <v>#REF!</v>
      </c>
    </row>
    <row r="35" spans="5:14" x14ac:dyDescent="0.2">
      <c r="E35" s="282" t="s">
        <v>282</v>
      </c>
      <c r="F35" s="283" t="s">
        <v>283</v>
      </c>
      <c r="G35" s="284">
        <v>501320</v>
      </c>
      <c r="H35" s="285" t="s">
        <v>284</v>
      </c>
      <c r="I35" s="286" t="s">
        <v>285</v>
      </c>
      <c r="J35" s="273">
        <v>4</v>
      </c>
      <c r="K35" s="273">
        <v>4</v>
      </c>
      <c r="L35" s="287">
        <f t="shared" si="0"/>
        <v>16</v>
      </c>
      <c r="M35" s="96" t="s">
        <v>227</v>
      </c>
      <c r="N35" s="89" t="e">
        <f>VLOOKUP(#REF!,#REF!,2,FALSE)</f>
        <v>#REF!</v>
      </c>
    </row>
    <row r="36" spans="5:14" x14ac:dyDescent="0.2">
      <c r="E36" s="282" t="s">
        <v>286</v>
      </c>
      <c r="F36" s="283" t="s">
        <v>287</v>
      </c>
      <c r="G36" s="284">
        <v>501321</v>
      </c>
      <c r="H36" s="285" t="s">
        <v>288</v>
      </c>
      <c r="I36" s="286" t="s">
        <v>287</v>
      </c>
      <c r="J36" s="273">
        <v>3</v>
      </c>
      <c r="K36" s="273">
        <v>4</v>
      </c>
      <c r="L36" s="287">
        <f t="shared" si="0"/>
        <v>12</v>
      </c>
      <c r="M36" s="94" t="s">
        <v>200</v>
      </c>
      <c r="N36" s="89" t="e">
        <f>VLOOKUP(#REF!,#REF!,2,FALSE)</f>
        <v>#REF!</v>
      </c>
    </row>
    <row r="37" spans="5:14" x14ac:dyDescent="0.2">
      <c r="E37" s="282" t="s">
        <v>289</v>
      </c>
      <c r="F37" s="283" t="s">
        <v>290</v>
      </c>
      <c r="G37" s="284">
        <v>501322</v>
      </c>
      <c r="H37" s="285" t="s">
        <v>291</v>
      </c>
      <c r="I37" s="286" t="s">
        <v>290</v>
      </c>
      <c r="J37" s="273">
        <v>4</v>
      </c>
      <c r="K37" s="273">
        <v>3</v>
      </c>
      <c r="L37" s="287">
        <f t="shared" si="0"/>
        <v>12</v>
      </c>
      <c r="M37" s="94" t="s">
        <v>200</v>
      </c>
      <c r="N37" s="89" t="e">
        <f>VLOOKUP(#REF!,#REF!,2,FALSE)</f>
        <v>#REF!</v>
      </c>
    </row>
    <row r="38" spans="5:14" x14ac:dyDescent="0.2">
      <c r="E38" s="282" t="s">
        <v>292</v>
      </c>
      <c r="F38" s="283" t="s">
        <v>293</v>
      </c>
      <c r="G38" s="284">
        <v>501323</v>
      </c>
      <c r="H38" s="285" t="s">
        <v>294</v>
      </c>
      <c r="I38" s="286" t="s">
        <v>293</v>
      </c>
      <c r="J38" s="273">
        <v>2</v>
      </c>
      <c r="K38" s="273">
        <v>2</v>
      </c>
      <c r="L38" s="287">
        <f t="shared" si="0"/>
        <v>4</v>
      </c>
      <c r="M38" s="95" t="s">
        <v>206</v>
      </c>
      <c r="N38" s="89" t="e">
        <f>VLOOKUP(#REF!,#REF!,2,FALSE)</f>
        <v>#REF!</v>
      </c>
    </row>
    <row r="39" spans="5:14" x14ac:dyDescent="0.2">
      <c r="E39" s="282" t="s">
        <v>295</v>
      </c>
      <c r="F39" s="283" t="s">
        <v>296</v>
      </c>
      <c r="G39" s="284">
        <v>501324</v>
      </c>
      <c r="H39" s="285" t="s">
        <v>297</v>
      </c>
      <c r="I39" s="286" t="s">
        <v>298</v>
      </c>
      <c r="J39" s="273">
        <v>4</v>
      </c>
      <c r="K39" s="273">
        <v>4</v>
      </c>
      <c r="L39" s="287">
        <f t="shared" si="0"/>
        <v>16</v>
      </c>
      <c r="M39" s="96" t="s">
        <v>227</v>
      </c>
      <c r="N39" s="89" t="e">
        <f>VLOOKUP(#REF!,#REF!,2,FALSE)</f>
        <v>#REF!</v>
      </c>
    </row>
    <row r="40" spans="5:14" x14ac:dyDescent="0.2">
      <c r="E40" s="282" t="s">
        <v>299</v>
      </c>
      <c r="F40" s="283" t="s">
        <v>300</v>
      </c>
      <c r="G40" s="284">
        <v>501325</v>
      </c>
      <c r="H40" s="285" t="s">
        <v>301</v>
      </c>
      <c r="I40" s="286" t="s">
        <v>300</v>
      </c>
      <c r="J40" s="273">
        <v>3</v>
      </c>
      <c r="K40" s="273">
        <v>4</v>
      </c>
      <c r="L40" s="287">
        <f t="shared" si="0"/>
        <v>12</v>
      </c>
      <c r="M40" s="94" t="s">
        <v>200</v>
      </c>
      <c r="N40" s="89" t="e">
        <f>VLOOKUP(#REF!,#REF!,2,FALSE)</f>
        <v>#REF!</v>
      </c>
    </row>
    <row r="41" spans="5:14" x14ac:dyDescent="0.2">
      <c r="E41" s="282" t="s">
        <v>302</v>
      </c>
      <c r="F41" s="283" t="s">
        <v>303</v>
      </c>
      <c r="G41" s="284">
        <v>501326</v>
      </c>
      <c r="H41" s="285" t="s">
        <v>304</v>
      </c>
      <c r="I41" s="286" t="s">
        <v>303</v>
      </c>
      <c r="J41" s="273">
        <v>3</v>
      </c>
      <c r="K41" s="273">
        <v>2</v>
      </c>
      <c r="L41" s="287">
        <f t="shared" si="0"/>
        <v>6</v>
      </c>
      <c r="M41" s="94" t="s">
        <v>200</v>
      </c>
      <c r="N41" s="89" t="e">
        <f>VLOOKUP(#REF!,#REF!,2,FALSE)</f>
        <v>#REF!</v>
      </c>
    </row>
    <row r="42" spans="5:14" x14ac:dyDescent="0.2">
      <c r="E42" s="282" t="s">
        <v>305</v>
      </c>
      <c r="F42" s="283" t="s">
        <v>306</v>
      </c>
      <c r="G42" s="284">
        <v>501327</v>
      </c>
      <c r="H42" s="285" t="s">
        <v>307</v>
      </c>
      <c r="I42" s="286" t="s">
        <v>306</v>
      </c>
      <c r="J42" s="273">
        <v>4</v>
      </c>
      <c r="K42" s="273">
        <v>2</v>
      </c>
      <c r="L42" s="287">
        <f t="shared" si="0"/>
        <v>8</v>
      </c>
      <c r="M42" s="94" t="s">
        <v>200</v>
      </c>
      <c r="N42" s="89" t="e">
        <f>VLOOKUP(#REF!,#REF!,2,FALSE)</f>
        <v>#REF!</v>
      </c>
    </row>
    <row r="43" spans="5:14" x14ac:dyDescent="0.2">
      <c r="E43" s="282" t="s">
        <v>308</v>
      </c>
      <c r="F43" s="283" t="s">
        <v>309</v>
      </c>
      <c r="G43" s="284">
        <v>501329</v>
      </c>
      <c r="H43" s="285" t="s">
        <v>310</v>
      </c>
      <c r="I43" s="286" t="s">
        <v>309</v>
      </c>
      <c r="J43" s="273">
        <v>3</v>
      </c>
      <c r="K43" s="273">
        <v>4</v>
      </c>
      <c r="L43" s="287">
        <f t="shared" si="0"/>
        <v>12</v>
      </c>
      <c r="M43" s="94" t="s">
        <v>200</v>
      </c>
    </row>
    <row r="44" spans="5:14" ht="25.5" x14ac:dyDescent="0.2">
      <c r="E44" s="282" t="s">
        <v>311</v>
      </c>
      <c r="F44" s="283" t="s">
        <v>312</v>
      </c>
      <c r="G44" s="284">
        <v>501328</v>
      </c>
      <c r="H44" s="285" t="s">
        <v>313</v>
      </c>
      <c r="I44" s="286" t="s">
        <v>314</v>
      </c>
      <c r="J44" s="273">
        <v>4</v>
      </c>
      <c r="K44" s="273">
        <v>4</v>
      </c>
      <c r="L44" s="287">
        <f t="shared" si="0"/>
        <v>16</v>
      </c>
      <c r="M44" s="96" t="s">
        <v>227</v>
      </c>
      <c r="N44" s="89" t="e">
        <f>VLOOKUP(#REF!,#REF!,2,FALSE)</f>
        <v>#REF!</v>
      </c>
    </row>
    <row r="45" spans="5:14" x14ac:dyDescent="0.2">
      <c r="E45" s="280" t="s">
        <v>315</v>
      </c>
      <c r="F45" s="276" t="s">
        <v>316</v>
      </c>
      <c r="G45" s="277">
        <v>501400</v>
      </c>
      <c r="H45" s="289" t="s">
        <v>317</v>
      </c>
      <c r="I45" s="279" t="s">
        <v>316</v>
      </c>
      <c r="J45" s="273">
        <v>4</v>
      </c>
      <c r="K45" s="273">
        <v>3</v>
      </c>
      <c r="L45" s="287">
        <f t="shared" si="0"/>
        <v>12</v>
      </c>
      <c r="M45" s="94" t="s">
        <v>200</v>
      </c>
      <c r="N45" s="89" t="e">
        <f>VLOOKUP(#REF!,#REF!,2,FALSE)</f>
        <v>#REF!</v>
      </c>
    </row>
    <row r="46" spans="5:14" ht="25.5" x14ac:dyDescent="0.2">
      <c r="E46" s="293" t="s">
        <v>318</v>
      </c>
      <c r="F46" s="294" t="s">
        <v>1158</v>
      </c>
      <c r="G46" s="277">
        <v>501500</v>
      </c>
      <c r="H46" s="289" t="s">
        <v>319</v>
      </c>
      <c r="I46" s="279" t="s">
        <v>320</v>
      </c>
      <c r="J46" s="273">
        <v>4</v>
      </c>
      <c r="K46" s="273">
        <v>2</v>
      </c>
      <c r="L46" s="287">
        <f t="shared" si="0"/>
        <v>8</v>
      </c>
      <c r="M46" s="94" t="s">
        <v>200</v>
      </c>
      <c r="N46" s="89" t="e">
        <f>VLOOKUP(#REF!,#REF!,2,FALSE)</f>
        <v>#REF!</v>
      </c>
    </row>
    <row r="47" spans="5:14" ht="25.5" x14ac:dyDescent="0.2">
      <c r="E47" s="280" t="s">
        <v>321</v>
      </c>
      <c r="F47" s="276" t="s">
        <v>322</v>
      </c>
      <c r="G47" s="277">
        <v>501600</v>
      </c>
      <c r="H47" s="278" t="s">
        <v>321</v>
      </c>
      <c r="I47" s="279" t="s">
        <v>322</v>
      </c>
      <c r="J47" s="273">
        <v>2</v>
      </c>
      <c r="K47" s="273">
        <v>2</v>
      </c>
      <c r="L47" s="287">
        <f t="shared" si="0"/>
        <v>4</v>
      </c>
      <c r="M47" s="95" t="s">
        <v>206</v>
      </c>
    </row>
    <row r="48" spans="5:14" ht="15.75" x14ac:dyDescent="0.2">
      <c r="E48" s="268" t="s">
        <v>323</v>
      </c>
      <c r="F48" s="269" t="s">
        <v>324</v>
      </c>
      <c r="G48" s="270">
        <v>510000</v>
      </c>
      <c r="H48" s="271" t="s">
        <v>325</v>
      </c>
      <c r="I48" s="272" t="s">
        <v>1159</v>
      </c>
      <c r="J48" s="295"/>
      <c r="K48" s="295"/>
      <c r="L48" s="295"/>
      <c r="M48" s="93"/>
      <c r="N48" s="89" t="e">
        <f>VLOOKUP(#REF!,#REF!,2,FALSE)</f>
        <v>#REF!</v>
      </c>
    </row>
    <row r="49" spans="5:14" ht="38.25" x14ac:dyDescent="0.2">
      <c r="E49" s="280" t="s">
        <v>326</v>
      </c>
      <c r="F49" s="294" t="s">
        <v>1160</v>
      </c>
      <c r="G49" s="277">
        <v>511000</v>
      </c>
      <c r="H49" s="278" t="s">
        <v>327</v>
      </c>
      <c r="I49" s="279" t="s">
        <v>1160</v>
      </c>
      <c r="J49" s="273">
        <v>2</v>
      </c>
      <c r="K49" s="273">
        <v>2</v>
      </c>
      <c r="L49" s="287">
        <f t="shared" si="0"/>
        <v>4</v>
      </c>
      <c r="M49" s="95" t="s">
        <v>206</v>
      </c>
      <c r="N49" s="89" t="e">
        <f>VLOOKUP(#REF!,#REF!,2,FALSE)</f>
        <v>#REF!</v>
      </c>
    </row>
    <row r="50" spans="5:14" x14ac:dyDescent="0.2">
      <c r="E50" s="280" t="s">
        <v>328</v>
      </c>
      <c r="F50" s="276" t="s">
        <v>329</v>
      </c>
      <c r="G50" s="277">
        <v>511200</v>
      </c>
      <c r="H50" s="289" t="s">
        <v>330</v>
      </c>
      <c r="I50" s="279" t="s">
        <v>329</v>
      </c>
      <c r="J50" s="273">
        <v>2</v>
      </c>
      <c r="K50" s="273">
        <v>2</v>
      </c>
      <c r="L50" s="287">
        <f t="shared" si="0"/>
        <v>4</v>
      </c>
      <c r="M50" s="95" t="s">
        <v>206</v>
      </c>
      <c r="N50" s="89" t="e">
        <f>VLOOKUP(#REF!,#REF!,2,FALSE)</f>
        <v>#REF!</v>
      </c>
    </row>
    <row r="51" spans="5:14" ht="25.5" x14ac:dyDescent="0.2">
      <c r="E51" s="280" t="s">
        <v>331</v>
      </c>
      <c r="F51" s="294" t="s">
        <v>1161</v>
      </c>
      <c r="G51" s="277">
        <v>511400</v>
      </c>
      <c r="H51" s="289" t="s">
        <v>1162</v>
      </c>
      <c r="I51" s="279" t="s">
        <v>332</v>
      </c>
      <c r="J51" s="273">
        <v>4</v>
      </c>
      <c r="K51" s="273">
        <v>4</v>
      </c>
      <c r="L51" s="287">
        <f t="shared" si="0"/>
        <v>16</v>
      </c>
      <c r="M51" s="96" t="s">
        <v>227</v>
      </c>
      <c r="N51" s="89" t="e">
        <f>VLOOKUP(#REF!,#REF!,2,FALSE)</f>
        <v>#REF!</v>
      </c>
    </row>
    <row r="52" spans="5:14" x14ac:dyDescent="0.2">
      <c r="E52" s="280" t="s">
        <v>333</v>
      </c>
      <c r="F52" s="276" t="s">
        <v>334</v>
      </c>
      <c r="G52" s="277">
        <v>511500</v>
      </c>
      <c r="H52" s="289" t="s">
        <v>333</v>
      </c>
      <c r="I52" s="279" t="s">
        <v>334</v>
      </c>
      <c r="J52" s="273">
        <v>4</v>
      </c>
      <c r="K52" s="273">
        <v>4</v>
      </c>
      <c r="L52" s="287">
        <f t="shared" si="0"/>
        <v>16</v>
      </c>
      <c r="M52" s="96" t="s">
        <v>227</v>
      </c>
      <c r="N52" s="89" t="e">
        <f>VLOOKUP(#REF!,#REF!,2,FALSE)</f>
        <v>#REF!</v>
      </c>
    </row>
    <row r="53" spans="5:14" x14ac:dyDescent="0.2">
      <c r="E53" s="296" t="s">
        <v>1163</v>
      </c>
      <c r="F53" s="283" t="s">
        <v>1164</v>
      </c>
      <c r="G53" s="284">
        <v>511510</v>
      </c>
      <c r="H53" s="297" t="s">
        <v>1163</v>
      </c>
      <c r="I53" s="286" t="s">
        <v>1164</v>
      </c>
      <c r="J53" s="298">
        <v>3</v>
      </c>
      <c r="K53" s="298">
        <v>4</v>
      </c>
      <c r="L53" s="287">
        <f t="shared" si="0"/>
        <v>12</v>
      </c>
      <c r="M53" s="94" t="s">
        <v>200</v>
      </c>
      <c r="N53" s="89" t="e">
        <f>VLOOKUP(#REF!,#REF!,2,FALSE)</f>
        <v>#REF!</v>
      </c>
    </row>
    <row r="54" spans="5:14" x14ac:dyDescent="0.2">
      <c r="E54" s="296" t="s">
        <v>1165</v>
      </c>
      <c r="F54" s="283" t="s">
        <v>1166</v>
      </c>
      <c r="G54" s="284">
        <v>511520</v>
      </c>
      <c r="H54" s="297" t="s">
        <v>1165</v>
      </c>
      <c r="I54" s="286" t="s">
        <v>1166</v>
      </c>
      <c r="J54" s="298">
        <v>3</v>
      </c>
      <c r="K54" s="298">
        <v>4</v>
      </c>
      <c r="L54" s="287">
        <f t="shared" si="0"/>
        <v>12</v>
      </c>
      <c r="M54" s="94" t="s">
        <v>200</v>
      </c>
      <c r="N54" s="89" t="e">
        <f>VLOOKUP(#REF!,#REF!,2,FALSE)</f>
        <v>#REF!</v>
      </c>
    </row>
    <row r="55" spans="5:14" x14ac:dyDescent="0.2">
      <c r="E55" s="296" t="s">
        <v>1167</v>
      </c>
      <c r="F55" s="283" t="s">
        <v>1168</v>
      </c>
      <c r="G55" s="284">
        <v>511530</v>
      </c>
      <c r="H55" s="297" t="s">
        <v>1167</v>
      </c>
      <c r="I55" s="286" t="s">
        <v>1168</v>
      </c>
      <c r="J55" s="298">
        <v>4</v>
      </c>
      <c r="K55" s="298">
        <v>4</v>
      </c>
      <c r="L55" s="299">
        <f t="shared" si="0"/>
        <v>16</v>
      </c>
      <c r="M55" s="96" t="s">
        <v>227</v>
      </c>
    </row>
    <row r="56" spans="5:14" x14ac:dyDescent="0.2">
      <c r="E56" s="296" t="s">
        <v>1169</v>
      </c>
      <c r="F56" s="283" t="s">
        <v>1170</v>
      </c>
      <c r="G56" s="284">
        <v>511540</v>
      </c>
      <c r="H56" s="297" t="s">
        <v>1169</v>
      </c>
      <c r="I56" s="286" t="s">
        <v>1170</v>
      </c>
      <c r="J56" s="298">
        <v>4</v>
      </c>
      <c r="K56" s="298">
        <v>4</v>
      </c>
      <c r="L56" s="299">
        <f t="shared" si="0"/>
        <v>16</v>
      </c>
      <c r="M56" s="96" t="s">
        <v>227</v>
      </c>
      <c r="N56" s="89" t="e">
        <f>VLOOKUP(#REF!,#REF!,2,FALSE)</f>
        <v>#REF!</v>
      </c>
    </row>
    <row r="57" spans="5:14" x14ac:dyDescent="0.2">
      <c r="E57" s="296" t="s">
        <v>1171</v>
      </c>
      <c r="F57" s="283" t="s">
        <v>1172</v>
      </c>
      <c r="G57" s="284">
        <v>511550</v>
      </c>
      <c r="H57" s="297" t="s">
        <v>1171</v>
      </c>
      <c r="I57" s="286" t="s">
        <v>1172</v>
      </c>
      <c r="J57" s="298">
        <v>4</v>
      </c>
      <c r="K57" s="298">
        <v>4</v>
      </c>
      <c r="L57" s="299">
        <f t="shared" si="0"/>
        <v>16</v>
      </c>
      <c r="M57" s="96" t="s">
        <v>227</v>
      </c>
      <c r="N57" s="89" t="e">
        <f>VLOOKUP(#REF!,#REF!,2,FALSE)</f>
        <v>#REF!</v>
      </c>
    </row>
    <row r="58" spans="5:14" x14ac:dyDescent="0.2">
      <c r="E58" s="296" t="s">
        <v>335</v>
      </c>
      <c r="F58" s="283" t="s">
        <v>1173</v>
      </c>
      <c r="G58" s="284">
        <v>511560</v>
      </c>
      <c r="H58" s="297" t="s">
        <v>335</v>
      </c>
      <c r="I58" s="286" t="s">
        <v>1173</v>
      </c>
      <c r="J58" s="298">
        <v>3</v>
      </c>
      <c r="K58" s="298">
        <v>4</v>
      </c>
      <c r="L58" s="287">
        <f t="shared" si="0"/>
        <v>12</v>
      </c>
      <c r="M58" s="94" t="s">
        <v>200</v>
      </c>
      <c r="N58" s="89" t="e">
        <f>VLOOKUP(#REF!,#REF!,2,FALSE)</f>
        <v>#REF!</v>
      </c>
    </row>
    <row r="59" spans="5:14" x14ac:dyDescent="0.2">
      <c r="E59" s="296" t="s">
        <v>1174</v>
      </c>
      <c r="F59" s="283" t="s">
        <v>1175</v>
      </c>
      <c r="G59" s="284">
        <v>511570</v>
      </c>
      <c r="H59" s="297" t="s">
        <v>1174</v>
      </c>
      <c r="I59" s="286" t="s">
        <v>1175</v>
      </c>
      <c r="J59" s="298">
        <v>4</v>
      </c>
      <c r="K59" s="298">
        <v>4</v>
      </c>
      <c r="L59" s="287">
        <f t="shared" si="0"/>
        <v>16</v>
      </c>
      <c r="M59" s="96" t="s">
        <v>227</v>
      </c>
      <c r="N59" s="89" t="e">
        <f>VLOOKUP(#REF!,#REF!,2,FALSE)</f>
        <v>#REF!</v>
      </c>
    </row>
    <row r="60" spans="5:14" x14ac:dyDescent="0.2">
      <c r="E60" s="296" t="s">
        <v>1176</v>
      </c>
      <c r="F60" s="283" t="s">
        <v>1177</v>
      </c>
      <c r="G60" s="284">
        <v>511580</v>
      </c>
      <c r="H60" s="297" t="s">
        <v>1176</v>
      </c>
      <c r="I60" s="286" t="s">
        <v>1177</v>
      </c>
      <c r="J60" s="298">
        <v>3</v>
      </c>
      <c r="K60" s="298">
        <v>3</v>
      </c>
      <c r="L60" s="287">
        <f t="shared" si="0"/>
        <v>9</v>
      </c>
      <c r="M60" s="94" t="s">
        <v>200</v>
      </c>
      <c r="N60" s="89" t="e">
        <f>VLOOKUP(#REF!,#REF!,2,FALSE)</f>
        <v>#REF!</v>
      </c>
    </row>
    <row r="61" spans="5:14" x14ac:dyDescent="0.2">
      <c r="E61" s="296" t="s">
        <v>1178</v>
      </c>
      <c r="F61" s="283" t="s">
        <v>1179</v>
      </c>
      <c r="G61" s="284">
        <v>511590</v>
      </c>
      <c r="H61" s="297" t="s">
        <v>1178</v>
      </c>
      <c r="I61" s="286" t="s">
        <v>1179</v>
      </c>
      <c r="J61" s="298">
        <v>3</v>
      </c>
      <c r="K61" s="298">
        <v>4</v>
      </c>
      <c r="L61" s="287">
        <f t="shared" si="0"/>
        <v>12</v>
      </c>
      <c r="M61" s="94" t="s">
        <v>200</v>
      </c>
      <c r="N61" s="89" t="e">
        <f>VLOOKUP(#REF!,#REF!,2,FALSE)</f>
        <v>#REF!</v>
      </c>
    </row>
    <row r="62" spans="5:14" ht="25.5" x14ac:dyDescent="0.2">
      <c r="E62" s="280" t="s">
        <v>336</v>
      </c>
      <c r="F62" s="294" t="s">
        <v>1180</v>
      </c>
      <c r="G62" s="277">
        <v>511600</v>
      </c>
      <c r="H62" s="289" t="s">
        <v>337</v>
      </c>
      <c r="I62" s="279" t="s">
        <v>338</v>
      </c>
      <c r="J62" s="273">
        <v>4</v>
      </c>
      <c r="K62" s="273">
        <v>4</v>
      </c>
      <c r="L62" s="287">
        <f t="shared" si="0"/>
        <v>16</v>
      </c>
      <c r="M62" s="96" t="s">
        <v>227</v>
      </c>
      <c r="N62" s="89" t="e">
        <f>VLOOKUP(#REF!,#REF!,2,FALSE)</f>
        <v>#REF!</v>
      </c>
    </row>
    <row r="63" spans="5:14" x14ac:dyDescent="0.2">
      <c r="E63" s="280" t="s">
        <v>339</v>
      </c>
      <c r="F63" s="276" t="s">
        <v>340</v>
      </c>
      <c r="G63" s="277">
        <v>511700</v>
      </c>
      <c r="H63" s="289" t="s">
        <v>339</v>
      </c>
      <c r="I63" s="279" t="s">
        <v>340</v>
      </c>
      <c r="J63" s="273">
        <v>3</v>
      </c>
      <c r="K63" s="273">
        <v>4</v>
      </c>
      <c r="L63" s="287">
        <f t="shared" si="0"/>
        <v>12</v>
      </c>
      <c r="M63" s="94" t="s">
        <v>200</v>
      </c>
      <c r="N63" s="89" t="e">
        <f>VLOOKUP(#REF!,#REF!,2,FALSE)</f>
        <v>#REF!</v>
      </c>
    </row>
    <row r="64" spans="5:14" ht="25.5" x14ac:dyDescent="0.2">
      <c r="E64" s="280" t="s">
        <v>341</v>
      </c>
      <c r="F64" s="276" t="s">
        <v>342</v>
      </c>
      <c r="G64" s="277">
        <v>511800</v>
      </c>
      <c r="H64" s="289" t="s">
        <v>343</v>
      </c>
      <c r="I64" s="279" t="s">
        <v>344</v>
      </c>
      <c r="J64" s="275"/>
      <c r="K64" s="275"/>
      <c r="L64" s="290"/>
      <c r="M64" s="290"/>
      <c r="N64" s="89" t="e">
        <f>VLOOKUP(#REF!,#REF!,2,FALSE)</f>
        <v>#REF!</v>
      </c>
    </row>
    <row r="65" spans="5:14" x14ac:dyDescent="0.2">
      <c r="E65" s="282" t="s">
        <v>345</v>
      </c>
      <c r="F65" s="283" t="s">
        <v>346</v>
      </c>
      <c r="G65" s="284">
        <v>511810</v>
      </c>
      <c r="H65" s="285" t="s">
        <v>345</v>
      </c>
      <c r="I65" s="286" t="s">
        <v>346</v>
      </c>
      <c r="J65" s="273">
        <v>4</v>
      </c>
      <c r="K65" s="273">
        <v>4</v>
      </c>
      <c r="L65" s="287">
        <f t="shared" si="0"/>
        <v>16</v>
      </c>
      <c r="M65" s="96" t="s">
        <v>227</v>
      </c>
      <c r="N65" s="89" t="e">
        <f>VLOOKUP(#REF!,#REF!,2,FALSE)</f>
        <v>#REF!</v>
      </c>
    </row>
    <row r="66" spans="5:14" x14ac:dyDescent="0.2">
      <c r="E66" s="282" t="s">
        <v>347</v>
      </c>
      <c r="F66" s="283" t="s">
        <v>348</v>
      </c>
      <c r="G66" s="284">
        <v>511811</v>
      </c>
      <c r="H66" s="285" t="s">
        <v>347</v>
      </c>
      <c r="I66" s="286" t="s">
        <v>348</v>
      </c>
      <c r="J66" s="273">
        <v>4</v>
      </c>
      <c r="K66" s="273">
        <v>4</v>
      </c>
      <c r="L66" s="287">
        <f t="shared" si="0"/>
        <v>16</v>
      </c>
      <c r="M66" s="96" t="s">
        <v>227</v>
      </c>
      <c r="N66" s="89" t="e">
        <f>VLOOKUP(#REF!,#REF!,2,FALSE)</f>
        <v>#REF!</v>
      </c>
    </row>
    <row r="67" spans="5:14" x14ac:dyDescent="0.2">
      <c r="E67" s="282" t="s">
        <v>349</v>
      </c>
      <c r="F67" s="283" t="s">
        <v>350</v>
      </c>
      <c r="G67" s="284">
        <v>511812</v>
      </c>
      <c r="H67" s="285" t="s">
        <v>349</v>
      </c>
      <c r="I67" s="286" t="s">
        <v>350</v>
      </c>
      <c r="J67" s="273">
        <v>4</v>
      </c>
      <c r="K67" s="273">
        <v>4</v>
      </c>
      <c r="L67" s="287">
        <f t="shared" si="0"/>
        <v>16</v>
      </c>
      <c r="M67" s="96" t="s">
        <v>227</v>
      </c>
      <c r="N67" s="89" t="e">
        <f>VLOOKUP(#REF!,#REF!,2,FALSE)</f>
        <v>#REF!</v>
      </c>
    </row>
    <row r="68" spans="5:14" x14ac:dyDescent="0.2">
      <c r="E68" s="282" t="s">
        <v>351</v>
      </c>
      <c r="F68" s="283" t="s">
        <v>352</v>
      </c>
      <c r="G68" s="284">
        <v>511813</v>
      </c>
      <c r="H68" s="285" t="s">
        <v>351</v>
      </c>
      <c r="I68" s="286" t="s">
        <v>353</v>
      </c>
      <c r="J68" s="273">
        <v>4</v>
      </c>
      <c r="K68" s="273">
        <v>4</v>
      </c>
      <c r="L68" s="287">
        <f t="shared" si="0"/>
        <v>16</v>
      </c>
      <c r="M68" s="96" t="s">
        <v>227</v>
      </c>
      <c r="N68" s="89" t="e">
        <f>VLOOKUP(#REF!,#REF!,2,FALSE)</f>
        <v>#REF!</v>
      </c>
    </row>
    <row r="69" spans="5:14" x14ac:dyDescent="0.2">
      <c r="E69" s="282" t="s">
        <v>354</v>
      </c>
      <c r="F69" s="283" t="s">
        <v>355</v>
      </c>
      <c r="G69" s="284">
        <v>511814</v>
      </c>
      <c r="H69" s="285" t="s">
        <v>354</v>
      </c>
      <c r="I69" s="286" t="s">
        <v>355</v>
      </c>
      <c r="J69" s="273">
        <v>4</v>
      </c>
      <c r="K69" s="273">
        <v>4</v>
      </c>
      <c r="L69" s="287">
        <f t="shared" si="0"/>
        <v>16</v>
      </c>
      <c r="M69" s="96" t="s">
        <v>227</v>
      </c>
      <c r="N69" s="89" t="e">
        <f>VLOOKUP(#REF!,#REF!,2,FALSE)</f>
        <v>#REF!</v>
      </c>
    </row>
    <row r="70" spans="5:14" x14ac:dyDescent="0.2">
      <c r="E70" s="282" t="s">
        <v>1181</v>
      </c>
      <c r="F70" s="283" t="s">
        <v>356</v>
      </c>
      <c r="G70" s="284">
        <v>511815</v>
      </c>
      <c r="H70" s="282" t="s">
        <v>1181</v>
      </c>
      <c r="I70" s="286" t="s">
        <v>356</v>
      </c>
      <c r="J70" s="273">
        <v>4</v>
      </c>
      <c r="K70" s="273">
        <v>4</v>
      </c>
      <c r="L70" s="287">
        <f t="shared" si="0"/>
        <v>16</v>
      </c>
      <c r="M70" s="96" t="s">
        <v>227</v>
      </c>
      <c r="N70" s="89" t="e">
        <f>VLOOKUP(#REF!,#REF!,2,FALSE)</f>
        <v>#REF!</v>
      </c>
    </row>
    <row r="71" spans="5:14" x14ac:dyDescent="0.2">
      <c r="E71" s="282" t="s">
        <v>357</v>
      </c>
      <c r="F71" s="283" t="s">
        <v>358</v>
      </c>
      <c r="G71" s="284">
        <v>511817</v>
      </c>
      <c r="H71" s="288" t="s">
        <v>357</v>
      </c>
      <c r="I71" s="286" t="s">
        <v>358</v>
      </c>
      <c r="J71" s="273">
        <v>4</v>
      </c>
      <c r="K71" s="273">
        <v>4</v>
      </c>
      <c r="L71" s="287">
        <f t="shared" si="0"/>
        <v>16</v>
      </c>
      <c r="M71" s="96" t="s">
        <v>227</v>
      </c>
      <c r="N71" s="89" t="e">
        <f>VLOOKUP(#REF!,#REF!,2,FALSE)</f>
        <v>#REF!</v>
      </c>
    </row>
    <row r="72" spans="5:14" ht="38.25" x14ac:dyDescent="0.2">
      <c r="E72" s="280" t="s">
        <v>359</v>
      </c>
      <c r="F72" s="276" t="s">
        <v>360</v>
      </c>
      <c r="G72" s="277">
        <v>511900</v>
      </c>
      <c r="H72" s="289" t="s">
        <v>361</v>
      </c>
      <c r="I72" s="279" t="s">
        <v>362</v>
      </c>
      <c r="J72" s="273">
        <v>4</v>
      </c>
      <c r="K72" s="273">
        <v>4</v>
      </c>
      <c r="L72" s="287">
        <f t="shared" si="0"/>
        <v>16</v>
      </c>
      <c r="M72" s="96" t="s">
        <v>227</v>
      </c>
      <c r="N72" s="89" t="e">
        <f>VLOOKUP(#REF!,#REF!,2,FALSE)</f>
        <v>#REF!</v>
      </c>
    </row>
    <row r="73" spans="5:14" ht="25.5" x14ac:dyDescent="0.2">
      <c r="E73" s="280" t="s">
        <v>363</v>
      </c>
      <c r="F73" s="276" t="s">
        <v>364</v>
      </c>
      <c r="G73" s="277">
        <v>512000</v>
      </c>
      <c r="H73" s="289" t="s">
        <v>365</v>
      </c>
      <c r="I73" s="279" t="s">
        <v>366</v>
      </c>
      <c r="J73" s="273">
        <v>4</v>
      </c>
      <c r="K73" s="273">
        <v>4</v>
      </c>
      <c r="L73" s="287">
        <f t="shared" si="0"/>
        <v>16</v>
      </c>
      <c r="M73" s="96" t="s">
        <v>227</v>
      </c>
      <c r="N73" s="89" t="e">
        <f>VLOOKUP(#REF!,#REF!,2,FALSE)</f>
        <v>#REF!</v>
      </c>
    </row>
    <row r="74" spans="5:14" ht="25.5" x14ac:dyDescent="0.2">
      <c r="E74" s="280" t="s">
        <v>367</v>
      </c>
      <c r="F74" s="294" t="s">
        <v>1182</v>
      </c>
      <c r="G74" s="277">
        <v>512100</v>
      </c>
      <c r="H74" s="289" t="s">
        <v>368</v>
      </c>
      <c r="I74" s="279" t="s">
        <v>369</v>
      </c>
      <c r="J74" s="273">
        <v>4</v>
      </c>
      <c r="K74" s="273">
        <v>4</v>
      </c>
      <c r="L74" s="287">
        <f t="shared" si="0"/>
        <v>16</v>
      </c>
      <c r="M74" s="96" t="s">
        <v>227</v>
      </c>
      <c r="N74" s="89" t="e">
        <f>VLOOKUP(#REF!,#REF!,2,FALSE)</f>
        <v>#REF!</v>
      </c>
    </row>
    <row r="75" spans="5:14" x14ac:dyDescent="0.2">
      <c r="E75" s="280" t="s">
        <v>370</v>
      </c>
      <c r="F75" s="294" t="s">
        <v>1183</v>
      </c>
      <c r="G75" s="277">
        <v>512200</v>
      </c>
      <c r="H75" s="289" t="s">
        <v>371</v>
      </c>
      <c r="I75" s="279" t="s">
        <v>1183</v>
      </c>
      <c r="J75" s="273">
        <v>4</v>
      </c>
      <c r="K75" s="273">
        <v>4</v>
      </c>
      <c r="L75" s="287">
        <f t="shared" si="0"/>
        <v>16</v>
      </c>
      <c r="M75" s="96" t="s">
        <v>227</v>
      </c>
      <c r="N75" s="89" t="e">
        <f>VLOOKUP(#REF!,#REF!,2,FALSE)</f>
        <v>#REF!</v>
      </c>
    </row>
    <row r="76" spans="5:14" ht="38.25" x14ac:dyDescent="0.2">
      <c r="E76" s="280" t="s">
        <v>372</v>
      </c>
      <c r="F76" s="294" t="s">
        <v>1184</v>
      </c>
      <c r="G76" s="277">
        <v>512300</v>
      </c>
      <c r="H76" s="289" t="s">
        <v>373</v>
      </c>
      <c r="I76" s="279" t="s">
        <v>374</v>
      </c>
      <c r="J76" s="273">
        <v>4</v>
      </c>
      <c r="K76" s="273">
        <v>4</v>
      </c>
      <c r="L76" s="287">
        <f t="shared" si="0"/>
        <v>16</v>
      </c>
      <c r="M76" s="96" t="s">
        <v>227</v>
      </c>
      <c r="N76" s="89" t="e">
        <f>VLOOKUP(#REF!,#REF!,2,FALSE)</f>
        <v>#REF!</v>
      </c>
    </row>
    <row r="77" spans="5:14" ht="38.25" x14ac:dyDescent="0.2">
      <c r="E77" s="280" t="s">
        <v>375</v>
      </c>
      <c r="F77" s="276" t="s">
        <v>376</v>
      </c>
      <c r="G77" s="277">
        <v>512400</v>
      </c>
      <c r="H77" s="289" t="s">
        <v>377</v>
      </c>
      <c r="I77" s="279" t="s">
        <v>378</v>
      </c>
      <c r="J77" s="273">
        <v>4</v>
      </c>
      <c r="K77" s="273">
        <v>2</v>
      </c>
      <c r="L77" s="287">
        <f t="shared" si="0"/>
        <v>8</v>
      </c>
      <c r="M77" s="94" t="s">
        <v>200</v>
      </c>
      <c r="N77" s="89" t="e">
        <f>VLOOKUP(#REF!,#REF!,2,FALSE)</f>
        <v>#REF!</v>
      </c>
    </row>
    <row r="78" spans="5:14" ht="38.25" x14ac:dyDescent="0.2">
      <c r="E78" s="280" t="s">
        <v>379</v>
      </c>
      <c r="F78" s="276" t="s">
        <v>380</v>
      </c>
      <c r="G78" s="277">
        <v>512500</v>
      </c>
      <c r="H78" s="289" t="s">
        <v>377</v>
      </c>
      <c r="I78" s="279" t="s">
        <v>381</v>
      </c>
      <c r="J78" s="273">
        <v>4</v>
      </c>
      <c r="K78" s="273">
        <v>2</v>
      </c>
      <c r="L78" s="287">
        <f t="shared" ref="L78:L141" si="1">J78*K78</f>
        <v>8</v>
      </c>
      <c r="M78" s="94" t="s">
        <v>200</v>
      </c>
      <c r="N78" s="89" t="e">
        <f>VLOOKUP(#REF!,#REF!,2,FALSE)</f>
        <v>#REF!</v>
      </c>
    </row>
    <row r="79" spans="5:14" ht="25.5" x14ac:dyDescent="0.2">
      <c r="E79" s="280" t="s">
        <v>382</v>
      </c>
      <c r="F79" s="294" t="s">
        <v>1185</v>
      </c>
      <c r="G79" s="277">
        <v>512600</v>
      </c>
      <c r="H79" s="289" t="s">
        <v>383</v>
      </c>
      <c r="I79" s="279" t="s">
        <v>384</v>
      </c>
      <c r="J79" s="273">
        <v>2</v>
      </c>
      <c r="K79" s="273">
        <v>2</v>
      </c>
      <c r="L79" s="287">
        <f t="shared" si="1"/>
        <v>4</v>
      </c>
      <c r="M79" s="95" t="s">
        <v>206</v>
      </c>
      <c r="N79" s="89" t="e">
        <f>VLOOKUP(#REF!,#REF!,2,FALSE)</f>
        <v>#REF!</v>
      </c>
    </row>
    <row r="80" spans="5:14" ht="25.5" x14ac:dyDescent="0.2">
      <c r="E80" s="280" t="s">
        <v>385</v>
      </c>
      <c r="F80" s="276" t="s">
        <v>386</v>
      </c>
      <c r="G80" s="277">
        <v>512700</v>
      </c>
      <c r="H80" s="289" t="s">
        <v>387</v>
      </c>
      <c r="I80" s="279" t="s">
        <v>388</v>
      </c>
      <c r="J80" s="273">
        <v>2</v>
      </c>
      <c r="K80" s="273">
        <v>2</v>
      </c>
      <c r="L80" s="287">
        <f t="shared" si="1"/>
        <v>4</v>
      </c>
      <c r="M80" s="95" t="s">
        <v>206</v>
      </c>
      <c r="N80" s="89" t="e">
        <f>VLOOKUP(#REF!,#REF!,2,FALSE)</f>
        <v>#REF!</v>
      </c>
    </row>
    <row r="81" spans="5:14" ht="63.75" x14ac:dyDescent="0.2">
      <c r="E81" s="280" t="s">
        <v>389</v>
      </c>
      <c r="F81" s="276" t="s">
        <v>390</v>
      </c>
      <c r="G81" s="277">
        <v>512800</v>
      </c>
      <c r="H81" s="289" t="s">
        <v>391</v>
      </c>
      <c r="I81" s="279" t="s">
        <v>392</v>
      </c>
      <c r="J81" s="273">
        <v>2</v>
      </c>
      <c r="K81" s="273">
        <v>2</v>
      </c>
      <c r="L81" s="287">
        <f t="shared" si="1"/>
        <v>4</v>
      </c>
      <c r="M81" s="95" t="s">
        <v>206</v>
      </c>
      <c r="N81" s="89" t="e">
        <f>VLOOKUP(#REF!,#REF!,2,FALSE)</f>
        <v>#REF!</v>
      </c>
    </row>
    <row r="82" spans="5:14" x14ac:dyDescent="0.2">
      <c r="E82" s="268" t="s">
        <v>393</v>
      </c>
      <c r="F82" s="269" t="s">
        <v>394</v>
      </c>
      <c r="G82" s="270">
        <v>520000</v>
      </c>
      <c r="H82" s="271" t="s">
        <v>395</v>
      </c>
      <c r="I82" s="272" t="s">
        <v>396</v>
      </c>
      <c r="J82" s="295"/>
      <c r="K82" s="295"/>
      <c r="L82" s="300"/>
      <c r="M82" s="300"/>
      <c r="N82" s="89" t="e">
        <f>VLOOKUP(#REF!,#REF!,2,FALSE)</f>
        <v>#REF!</v>
      </c>
    </row>
    <row r="83" spans="5:14" ht="16.5" customHeight="1" x14ac:dyDescent="0.2">
      <c r="E83" s="280" t="s">
        <v>397</v>
      </c>
      <c r="F83" s="276" t="s">
        <v>398</v>
      </c>
      <c r="G83" s="277">
        <v>521000</v>
      </c>
      <c r="H83" s="289" t="s">
        <v>399</v>
      </c>
      <c r="I83" s="279" t="s">
        <v>398</v>
      </c>
      <c r="J83" s="275"/>
      <c r="K83" s="275"/>
      <c r="L83" s="290"/>
      <c r="M83" s="290"/>
      <c r="N83" s="89" t="e">
        <f>VLOOKUP(#REF!,#REF!,2,FALSE)</f>
        <v>#REF!</v>
      </c>
    </row>
    <row r="84" spans="5:14" ht="22.5" customHeight="1" x14ac:dyDescent="0.2">
      <c r="E84" s="282" t="s">
        <v>400</v>
      </c>
      <c r="F84" s="283" t="s">
        <v>401</v>
      </c>
      <c r="G84" s="284">
        <v>521010</v>
      </c>
      <c r="H84" s="285" t="s">
        <v>400</v>
      </c>
      <c r="I84" s="286" t="s">
        <v>401</v>
      </c>
      <c r="J84" s="273">
        <v>4</v>
      </c>
      <c r="K84" s="273">
        <v>4</v>
      </c>
      <c r="L84" s="287">
        <f t="shared" si="1"/>
        <v>16</v>
      </c>
      <c r="M84" s="96" t="s">
        <v>227</v>
      </c>
      <c r="N84" s="89" t="e">
        <f>VLOOKUP(#REF!,#REF!,2,FALSE)</f>
        <v>#REF!</v>
      </c>
    </row>
    <row r="85" spans="5:14" x14ac:dyDescent="0.2">
      <c r="E85" s="282" t="s">
        <v>402</v>
      </c>
      <c r="F85" s="283" t="s">
        <v>403</v>
      </c>
      <c r="G85" s="284">
        <v>521011</v>
      </c>
      <c r="H85" s="285" t="s">
        <v>404</v>
      </c>
      <c r="I85" s="286" t="s">
        <v>403</v>
      </c>
      <c r="J85" s="273">
        <v>4</v>
      </c>
      <c r="K85" s="273">
        <v>4</v>
      </c>
      <c r="L85" s="287">
        <f t="shared" si="1"/>
        <v>16</v>
      </c>
      <c r="M85" s="96" t="s">
        <v>227</v>
      </c>
      <c r="N85" s="89" t="e">
        <f>VLOOKUP(#REF!,#REF!,2,FALSE)</f>
        <v>#REF!</v>
      </c>
    </row>
    <row r="86" spans="5:14" x14ac:dyDescent="0.2">
      <c r="E86" s="282" t="s">
        <v>405</v>
      </c>
      <c r="F86" s="283" t="s">
        <v>406</v>
      </c>
      <c r="G86" s="284">
        <v>521012</v>
      </c>
      <c r="H86" s="285" t="s">
        <v>405</v>
      </c>
      <c r="I86" s="286" t="s">
        <v>406</v>
      </c>
      <c r="J86" s="273">
        <v>4</v>
      </c>
      <c r="K86" s="273">
        <v>4</v>
      </c>
      <c r="L86" s="287">
        <f t="shared" si="1"/>
        <v>16</v>
      </c>
      <c r="M86" s="96" t="s">
        <v>227</v>
      </c>
      <c r="N86" s="89" t="e">
        <f>VLOOKUP(#REF!,#REF!,2,FALSE)</f>
        <v>#REF!</v>
      </c>
    </row>
    <row r="87" spans="5:14" x14ac:dyDescent="0.2">
      <c r="E87" s="282" t="s">
        <v>407</v>
      </c>
      <c r="F87" s="283" t="s">
        <v>408</v>
      </c>
      <c r="G87" s="284">
        <v>521013</v>
      </c>
      <c r="H87" s="285" t="s">
        <v>409</v>
      </c>
      <c r="I87" s="286" t="s">
        <v>410</v>
      </c>
      <c r="J87" s="273">
        <v>4</v>
      </c>
      <c r="K87" s="273">
        <v>4</v>
      </c>
      <c r="L87" s="287">
        <f t="shared" si="1"/>
        <v>16</v>
      </c>
      <c r="M87" s="96" t="s">
        <v>227</v>
      </c>
      <c r="N87" s="89" t="e">
        <f>VLOOKUP(#REF!,#REF!,2,FALSE)</f>
        <v>#REF!</v>
      </c>
    </row>
    <row r="88" spans="5:14" x14ac:dyDescent="0.2">
      <c r="E88" s="282" t="s">
        <v>411</v>
      </c>
      <c r="F88" s="283" t="s">
        <v>412</v>
      </c>
      <c r="G88" s="284">
        <v>521014</v>
      </c>
      <c r="H88" s="285" t="s">
        <v>413</v>
      </c>
      <c r="I88" s="286" t="s">
        <v>414</v>
      </c>
      <c r="J88" s="273">
        <v>4</v>
      </c>
      <c r="K88" s="273">
        <v>4</v>
      </c>
      <c r="L88" s="287">
        <f t="shared" si="1"/>
        <v>16</v>
      </c>
      <c r="M88" s="96" t="s">
        <v>227</v>
      </c>
      <c r="N88" s="89" t="e">
        <f>VLOOKUP(#REF!,#REF!,2,FALSE)</f>
        <v>#REF!</v>
      </c>
    </row>
    <row r="89" spans="5:14" ht="25.5" x14ac:dyDescent="0.2">
      <c r="E89" s="282" t="s">
        <v>415</v>
      </c>
      <c r="F89" s="283" t="s">
        <v>416</v>
      </c>
      <c r="G89" s="284">
        <v>521015</v>
      </c>
      <c r="H89" s="285" t="s">
        <v>417</v>
      </c>
      <c r="I89" s="286" t="s">
        <v>418</v>
      </c>
      <c r="J89" s="273">
        <v>4</v>
      </c>
      <c r="K89" s="273">
        <v>4</v>
      </c>
      <c r="L89" s="287">
        <f t="shared" si="1"/>
        <v>16</v>
      </c>
      <c r="M89" s="96" t="s">
        <v>227</v>
      </c>
      <c r="N89" s="89" t="e">
        <f>VLOOKUP(#REF!,#REF!,2,FALSE)</f>
        <v>#REF!</v>
      </c>
    </row>
    <row r="90" spans="5:14" x14ac:dyDescent="0.2">
      <c r="E90" s="282" t="s">
        <v>419</v>
      </c>
      <c r="F90" s="283" t="s">
        <v>420</v>
      </c>
      <c r="G90" s="284">
        <v>521016</v>
      </c>
      <c r="H90" s="285" t="s">
        <v>419</v>
      </c>
      <c r="I90" s="286" t="s">
        <v>420</v>
      </c>
      <c r="J90" s="273">
        <v>4</v>
      </c>
      <c r="K90" s="273">
        <v>4</v>
      </c>
      <c r="L90" s="287">
        <f t="shared" si="1"/>
        <v>16</v>
      </c>
      <c r="M90" s="96" t="s">
        <v>227</v>
      </c>
      <c r="N90" s="89" t="e">
        <f>VLOOKUP(#REF!,#REF!,2,FALSE)</f>
        <v>#REF!</v>
      </c>
    </row>
    <row r="91" spans="5:14" x14ac:dyDescent="0.2">
      <c r="E91" s="282" t="s">
        <v>421</v>
      </c>
      <c r="F91" s="283" t="s">
        <v>422</v>
      </c>
      <c r="G91" s="284">
        <v>521017</v>
      </c>
      <c r="H91" s="285" t="s">
        <v>421</v>
      </c>
      <c r="I91" s="286" t="s">
        <v>422</v>
      </c>
      <c r="J91" s="273">
        <v>4</v>
      </c>
      <c r="K91" s="273">
        <v>4</v>
      </c>
      <c r="L91" s="287">
        <f t="shared" si="1"/>
        <v>16</v>
      </c>
      <c r="M91" s="96" t="s">
        <v>227</v>
      </c>
      <c r="N91" s="89" t="e">
        <f>VLOOKUP(#REF!,#REF!,2,FALSE)</f>
        <v>#REF!</v>
      </c>
    </row>
    <row r="92" spans="5:14" x14ac:dyDescent="0.2">
      <c r="E92" s="282" t="s">
        <v>423</v>
      </c>
      <c r="F92" s="283" t="s">
        <v>424</v>
      </c>
      <c r="G92" s="284">
        <v>521018</v>
      </c>
      <c r="H92" s="285" t="s">
        <v>423</v>
      </c>
      <c r="I92" s="286" t="s">
        <v>424</v>
      </c>
      <c r="J92" s="273">
        <v>4</v>
      </c>
      <c r="K92" s="273">
        <v>4</v>
      </c>
      <c r="L92" s="287">
        <f t="shared" si="1"/>
        <v>16</v>
      </c>
      <c r="M92" s="96" t="s">
        <v>227</v>
      </c>
      <c r="N92" s="89" t="e">
        <f>VLOOKUP(#REF!,#REF!,2,FALSE)</f>
        <v>#REF!</v>
      </c>
    </row>
    <row r="93" spans="5:14" x14ac:dyDescent="0.2">
      <c r="E93" s="282" t="s">
        <v>425</v>
      </c>
      <c r="F93" s="283" t="s">
        <v>426</v>
      </c>
      <c r="G93" s="284">
        <v>521019</v>
      </c>
      <c r="H93" s="285" t="s">
        <v>427</v>
      </c>
      <c r="I93" s="286" t="s">
        <v>426</v>
      </c>
      <c r="J93" s="273">
        <v>4</v>
      </c>
      <c r="K93" s="273">
        <v>4</v>
      </c>
      <c r="L93" s="287">
        <f t="shared" si="1"/>
        <v>16</v>
      </c>
      <c r="M93" s="96" t="s">
        <v>227</v>
      </c>
      <c r="N93" s="89" t="e">
        <f>VLOOKUP(#REF!,#REF!,2,FALSE)</f>
        <v>#REF!</v>
      </c>
    </row>
    <row r="94" spans="5:14" x14ac:dyDescent="0.2">
      <c r="E94" s="282" t="s">
        <v>428</v>
      </c>
      <c r="F94" s="283" t="s">
        <v>429</v>
      </c>
      <c r="G94" s="284">
        <v>521020</v>
      </c>
      <c r="H94" s="285" t="s">
        <v>428</v>
      </c>
      <c r="I94" s="286" t="s">
        <v>429</v>
      </c>
      <c r="J94" s="273">
        <v>4</v>
      </c>
      <c r="K94" s="273">
        <v>4</v>
      </c>
      <c r="L94" s="287">
        <f t="shared" si="1"/>
        <v>16</v>
      </c>
      <c r="M94" s="96" t="s">
        <v>227</v>
      </c>
    </row>
    <row r="95" spans="5:14" x14ac:dyDescent="0.2">
      <c r="E95" s="282" t="s">
        <v>430</v>
      </c>
      <c r="F95" s="283" t="s">
        <v>431</v>
      </c>
      <c r="G95" s="284">
        <v>521022</v>
      </c>
      <c r="H95" s="285" t="s">
        <v>430</v>
      </c>
      <c r="I95" s="286" t="s">
        <v>431</v>
      </c>
      <c r="J95" s="273">
        <v>4</v>
      </c>
      <c r="K95" s="273">
        <v>4</v>
      </c>
      <c r="L95" s="287">
        <f t="shared" si="1"/>
        <v>16</v>
      </c>
      <c r="M95" s="96" t="s">
        <v>227</v>
      </c>
      <c r="N95" s="89" t="e">
        <f>VLOOKUP(#REF!,#REF!,2,FALSE)</f>
        <v>#REF!</v>
      </c>
    </row>
    <row r="96" spans="5:14" x14ac:dyDescent="0.2">
      <c r="E96" s="282" t="s">
        <v>432</v>
      </c>
      <c r="F96" s="283" t="s">
        <v>433</v>
      </c>
      <c r="G96" s="284">
        <v>521024</v>
      </c>
      <c r="H96" s="285" t="s">
        <v>434</v>
      </c>
      <c r="I96" s="286" t="s">
        <v>433</v>
      </c>
      <c r="J96" s="273">
        <v>4</v>
      </c>
      <c r="K96" s="273">
        <v>4</v>
      </c>
      <c r="L96" s="287">
        <f t="shared" si="1"/>
        <v>16</v>
      </c>
      <c r="M96" s="96" t="s">
        <v>227</v>
      </c>
      <c r="N96" s="89" t="e">
        <f>VLOOKUP(#REF!,#REF!,2,FALSE)</f>
        <v>#REF!</v>
      </c>
    </row>
    <row r="97" spans="5:14" x14ac:dyDescent="0.2">
      <c r="E97" s="282" t="s">
        <v>435</v>
      </c>
      <c r="F97" s="283" t="s">
        <v>436</v>
      </c>
      <c r="G97" s="284">
        <v>521021</v>
      </c>
      <c r="H97" s="285" t="s">
        <v>435</v>
      </c>
      <c r="I97" s="286" t="s">
        <v>436</v>
      </c>
      <c r="J97" s="273">
        <v>4</v>
      </c>
      <c r="K97" s="273">
        <v>4</v>
      </c>
      <c r="L97" s="287">
        <f t="shared" si="1"/>
        <v>16</v>
      </c>
      <c r="M97" s="96" t="s">
        <v>227</v>
      </c>
      <c r="N97" s="89" t="e">
        <f>VLOOKUP(#REF!,#REF!,2,FALSE)</f>
        <v>#REF!</v>
      </c>
    </row>
    <row r="98" spans="5:14" x14ac:dyDescent="0.2">
      <c r="E98" s="282" t="s">
        <v>437</v>
      </c>
      <c r="F98" s="283" t="s">
        <v>438</v>
      </c>
      <c r="G98" s="284">
        <v>521023</v>
      </c>
      <c r="H98" s="285" t="s">
        <v>439</v>
      </c>
      <c r="I98" s="286" t="s">
        <v>438</v>
      </c>
      <c r="J98" s="273">
        <v>4</v>
      </c>
      <c r="K98" s="273">
        <v>4</v>
      </c>
      <c r="L98" s="287">
        <f t="shared" si="1"/>
        <v>16</v>
      </c>
      <c r="M98" s="96" t="s">
        <v>227</v>
      </c>
      <c r="N98" s="89" t="e">
        <f>VLOOKUP(#REF!,#REF!,2,FALSE)</f>
        <v>#REF!</v>
      </c>
    </row>
    <row r="99" spans="5:14" x14ac:dyDescent="0.2">
      <c r="E99" s="282" t="s">
        <v>440</v>
      </c>
      <c r="F99" s="283" t="s">
        <v>441</v>
      </c>
      <c r="G99" s="284">
        <v>521025</v>
      </c>
      <c r="H99" s="285" t="s">
        <v>440</v>
      </c>
      <c r="I99" s="286" t="s">
        <v>441</v>
      </c>
      <c r="J99" s="273">
        <v>4</v>
      </c>
      <c r="K99" s="273">
        <v>4</v>
      </c>
      <c r="L99" s="287">
        <f t="shared" si="1"/>
        <v>16</v>
      </c>
      <c r="M99" s="96" t="s">
        <v>227</v>
      </c>
      <c r="N99" s="89" t="e">
        <f>VLOOKUP(#REF!,#REF!,2,FALSE)</f>
        <v>#REF!</v>
      </c>
    </row>
    <row r="100" spans="5:14" x14ac:dyDescent="0.2">
      <c r="E100" s="280" t="s">
        <v>442</v>
      </c>
      <c r="F100" s="276" t="s">
        <v>1186</v>
      </c>
      <c r="G100" s="277">
        <v>521100</v>
      </c>
      <c r="H100" s="289" t="s">
        <v>1187</v>
      </c>
      <c r="I100" s="279" t="s">
        <v>1188</v>
      </c>
      <c r="J100" s="275"/>
      <c r="K100" s="301"/>
      <c r="L100" s="302"/>
      <c r="M100" s="302"/>
      <c r="N100" s="89" t="e">
        <f>VLOOKUP(#REF!,#REF!,2,FALSE)</f>
        <v>#REF!</v>
      </c>
    </row>
    <row r="101" spans="5:14" x14ac:dyDescent="0.2">
      <c r="E101" s="282" t="s">
        <v>443</v>
      </c>
      <c r="F101" s="283" t="s">
        <v>444</v>
      </c>
      <c r="G101" s="284">
        <v>521110</v>
      </c>
      <c r="H101" s="285" t="s">
        <v>445</v>
      </c>
      <c r="I101" s="286" t="s">
        <v>444</v>
      </c>
      <c r="J101" s="273">
        <v>3</v>
      </c>
      <c r="K101" s="273">
        <v>4</v>
      </c>
      <c r="L101" s="287">
        <f t="shared" si="1"/>
        <v>12</v>
      </c>
      <c r="M101" s="94" t="s">
        <v>200</v>
      </c>
      <c r="N101" s="89" t="e">
        <f>VLOOKUP(#REF!,#REF!,2,FALSE)</f>
        <v>#REF!</v>
      </c>
    </row>
    <row r="102" spans="5:14" ht="25.5" x14ac:dyDescent="0.2">
      <c r="E102" s="282" t="s">
        <v>446</v>
      </c>
      <c r="F102" s="283" t="s">
        <v>447</v>
      </c>
      <c r="G102" s="284">
        <v>521111</v>
      </c>
      <c r="H102" s="285" t="s">
        <v>448</v>
      </c>
      <c r="I102" s="303" t="s">
        <v>449</v>
      </c>
      <c r="J102" s="273">
        <v>4</v>
      </c>
      <c r="K102" s="273">
        <v>4</v>
      </c>
      <c r="L102" s="287">
        <f t="shared" si="1"/>
        <v>16</v>
      </c>
      <c r="M102" s="96" t="s">
        <v>227</v>
      </c>
      <c r="N102" s="89" t="e">
        <f>VLOOKUP(#REF!,#REF!,2,FALSE)</f>
        <v>#REF!</v>
      </c>
    </row>
    <row r="103" spans="5:14" x14ac:dyDescent="0.2">
      <c r="E103" s="282" t="s">
        <v>450</v>
      </c>
      <c r="F103" s="283" t="s">
        <v>451</v>
      </c>
      <c r="G103" s="284">
        <v>521112</v>
      </c>
      <c r="H103" s="285" t="s">
        <v>452</v>
      </c>
      <c r="I103" s="303" t="s">
        <v>451</v>
      </c>
      <c r="J103" s="273">
        <v>4</v>
      </c>
      <c r="K103" s="273">
        <v>4</v>
      </c>
      <c r="L103" s="287">
        <f t="shared" si="1"/>
        <v>16</v>
      </c>
      <c r="M103" s="96" t="s">
        <v>227</v>
      </c>
      <c r="N103" s="89" t="e">
        <f>VLOOKUP(#REF!,#REF!,2,FALSE)</f>
        <v>#REF!</v>
      </c>
    </row>
    <row r="104" spans="5:14" x14ac:dyDescent="0.2">
      <c r="E104" s="282" t="s">
        <v>453</v>
      </c>
      <c r="F104" s="283" t="s">
        <v>454</v>
      </c>
      <c r="G104" s="284">
        <v>521113</v>
      </c>
      <c r="H104" s="285" t="s">
        <v>455</v>
      </c>
      <c r="I104" s="286" t="s">
        <v>454</v>
      </c>
      <c r="J104" s="273">
        <v>4</v>
      </c>
      <c r="K104" s="273">
        <v>4</v>
      </c>
      <c r="L104" s="287">
        <f t="shared" si="1"/>
        <v>16</v>
      </c>
      <c r="M104" s="96" t="s">
        <v>227</v>
      </c>
      <c r="N104" s="89" t="e">
        <f>VLOOKUP(#REF!,#REF!,2,FALSE)</f>
        <v>#REF!</v>
      </c>
    </row>
    <row r="105" spans="5:14" x14ac:dyDescent="0.2">
      <c r="E105" s="282" t="s">
        <v>456</v>
      </c>
      <c r="F105" s="283" t="s">
        <v>457</v>
      </c>
      <c r="G105" s="284">
        <v>521114</v>
      </c>
      <c r="H105" s="285" t="s">
        <v>456</v>
      </c>
      <c r="I105" s="303" t="s">
        <v>457</v>
      </c>
      <c r="J105" s="273">
        <v>4</v>
      </c>
      <c r="K105" s="273">
        <v>4</v>
      </c>
      <c r="L105" s="287">
        <f t="shared" si="1"/>
        <v>16</v>
      </c>
      <c r="M105" s="96" t="s">
        <v>227</v>
      </c>
      <c r="N105" s="89" t="e">
        <f>VLOOKUP(#REF!,#REF!,2,FALSE)</f>
        <v>#REF!</v>
      </c>
    </row>
    <row r="106" spans="5:14" x14ac:dyDescent="0.2">
      <c r="E106" s="282" t="s">
        <v>458</v>
      </c>
      <c r="F106" s="283" t="s">
        <v>459</v>
      </c>
      <c r="G106" s="284">
        <v>521115</v>
      </c>
      <c r="H106" s="285" t="s">
        <v>460</v>
      </c>
      <c r="I106" s="303" t="s">
        <v>459</v>
      </c>
      <c r="J106" s="273">
        <v>4</v>
      </c>
      <c r="K106" s="273">
        <v>4</v>
      </c>
      <c r="L106" s="287">
        <f t="shared" si="1"/>
        <v>16</v>
      </c>
      <c r="M106" s="96" t="s">
        <v>227</v>
      </c>
      <c r="N106" s="89" t="e">
        <f>VLOOKUP(#REF!,#REF!,2,FALSE)</f>
        <v>#REF!</v>
      </c>
    </row>
    <row r="107" spans="5:14" x14ac:dyDescent="0.2">
      <c r="E107" s="282" t="s">
        <v>461</v>
      </c>
      <c r="F107" s="283" t="s">
        <v>462</v>
      </c>
      <c r="G107" s="284">
        <v>521116</v>
      </c>
      <c r="H107" s="285" t="s">
        <v>463</v>
      </c>
      <c r="I107" s="286" t="s">
        <v>462</v>
      </c>
      <c r="J107" s="273">
        <v>4</v>
      </c>
      <c r="K107" s="273">
        <v>4</v>
      </c>
      <c r="L107" s="287">
        <f t="shared" si="1"/>
        <v>16</v>
      </c>
      <c r="M107" s="96" t="s">
        <v>227</v>
      </c>
      <c r="N107" s="89" t="e">
        <f>VLOOKUP(#REF!,#REF!,2,FALSE)</f>
        <v>#REF!</v>
      </c>
    </row>
    <row r="108" spans="5:14" x14ac:dyDescent="0.2">
      <c r="E108" s="280" t="s">
        <v>464</v>
      </c>
      <c r="F108" s="276" t="s">
        <v>465</v>
      </c>
      <c r="G108" s="277">
        <v>521200</v>
      </c>
      <c r="H108" s="289" t="s">
        <v>466</v>
      </c>
      <c r="I108" s="279" t="s">
        <v>465</v>
      </c>
      <c r="J108" s="275"/>
      <c r="K108" s="275"/>
      <c r="L108" s="290"/>
      <c r="M108" s="302"/>
      <c r="N108" s="89" t="e">
        <f>VLOOKUP(#REF!,#REF!,2,FALSE)</f>
        <v>#REF!</v>
      </c>
    </row>
    <row r="109" spans="5:14" ht="25.5" x14ac:dyDescent="0.2">
      <c r="E109" s="282" t="s">
        <v>467</v>
      </c>
      <c r="F109" s="283" t="s">
        <v>468</v>
      </c>
      <c r="G109" s="284">
        <v>521210</v>
      </c>
      <c r="H109" s="285" t="s">
        <v>469</v>
      </c>
      <c r="I109" s="303" t="s">
        <v>470</v>
      </c>
      <c r="J109" s="273">
        <v>4</v>
      </c>
      <c r="K109" s="273">
        <v>4</v>
      </c>
      <c r="L109" s="287">
        <f t="shared" si="1"/>
        <v>16</v>
      </c>
      <c r="M109" s="96" t="s">
        <v>227</v>
      </c>
      <c r="N109" s="89" t="e">
        <f>VLOOKUP(#REF!,#REF!,2,FALSE)</f>
        <v>#REF!</v>
      </c>
    </row>
    <row r="110" spans="5:14" x14ac:dyDescent="0.2">
      <c r="E110" s="304" t="s">
        <v>1189</v>
      </c>
      <c r="F110" s="283" t="s">
        <v>1190</v>
      </c>
      <c r="G110" s="284">
        <v>521230</v>
      </c>
      <c r="H110" s="305" t="s">
        <v>1189</v>
      </c>
      <c r="I110" s="303" t="s">
        <v>1191</v>
      </c>
      <c r="J110" s="273">
        <v>3</v>
      </c>
      <c r="K110" s="273">
        <v>3</v>
      </c>
      <c r="L110" s="287">
        <f t="shared" si="1"/>
        <v>9</v>
      </c>
      <c r="M110" s="94" t="s">
        <v>200</v>
      </c>
      <c r="N110" s="89" t="e">
        <f>VLOOKUP(#REF!,#REF!,2,FALSE)</f>
        <v>#REF!</v>
      </c>
    </row>
    <row r="111" spans="5:14" x14ac:dyDescent="0.2">
      <c r="E111" s="304" t="s">
        <v>1192</v>
      </c>
      <c r="F111" s="283" t="s">
        <v>1193</v>
      </c>
      <c r="G111" s="284">
        <v>521231</v>
      </c>
      <c r="H111" s="305" t="s">
        <v>1192</v>
      </c>
      <c r="I111" s="303" t="s">
        <v>1193</v>
      </c>
      <c r="J111" s="273">
        <v>3</v>
      </c>
      <c r="K111" s="273">
        <v>3</v>
      </c>
      <c r="L111" s="287">
        <f t="shared" si="1"/>
        <v>9</v>
      </c>
      <c r="M111" s="94" t="s">
        <v>200</v>
      </c>
      <c r="N111" s="89" t="e">
        <f>VLOOKUP(#REF!,#REF!,2,FALSE)</f>
        <v>#REF!</v>
      </c>
    </row>
    <row r="112" spans="5:14" x14ac:dyDescent="0.2">
      <c r="E112" s="282" t="s">
        <v>471</v>
      </c>
      <c r="F112" s="283" t="s">
        <v>472</v>
      </c>
      <c r="G112" s="284">
        <v>521212</v>
      </c>
      <c r="H112" s="285" t="s">
        <v>471</v>
      </c>
      <c r="I112" s="303" t="s">
        <v>472</v>
      </c>
      <c r="J112" s="273">
        <v>3</v>
      </c>
      <c r="K112" s="273">
        <v>3</v>
      </c>
      <c r="L112" s="287">
        <f t="shared" si="1"/>
        <v>9</v>
      </c>
      <c r="M112" s="94" t="s">
        <v>200</v>
      </c>
      <c r="N112" s="89" t="e">
        <f>VLOOKUP(#REF!,#REF!,2,FALSE)</f>
        <v>#REF!</v>
      </c>
    </row>
    <row r="113" spans="5:14" x14ac:dyDescent="0.2">
      <c r="E113" s="282" t="s">
        <v>473</v>
      </c>
      <c r="F113" s="283" t="s">
        <v>474</v>
      </c>
      <c r="G113" s="284">
        <v>521213</v>
      </c>
      <c r="H113" s="285" t="s">
        <v>473</v>
      </c>
      <c r="I113" s="303" t="s">
        <v>474</v>
      </c>
      <c r="J113" s="273">
        <v>3</v>
      </c>
      <c r="K113" s="273">
        <v>3</v>
      </c>
      <c r="L113" s="287">
        <f t="shared" si="1"/>
        <v>9</v>
      </c>
      <c r="M113" s="94" t="s">
        <v>200</v>
      </c>
      <c r="N113" s="89" t="e">
        <f>VLOOKUP(#REF!,#REF!,2,FALSE)</f>
        <v>#REF!</v>
      </c>
    </row>
    <row r="114" spans="5:14" x14ac:dyDescent="0.2">
      <c r="E114" s="282" t="s">
        <v>475</v>
      </c>
      <c r="F114" s="283" t="s">
        <v>476</v>
      </c>
      <c r="G114" s="284">
        <v>521214</v>
      </c>
      <c r="H114" s="285" t="s">
        <v>477</v>
      </c>
      <c r="I114" s="306" t="s">
        <v>478</v>
      </c>
      <c r="J114" s="273">
        <v>3</v>
      </c>
      <c r="K114" s="273">
        <v>3</v>
      </c>
      <c r="L114" s="287">
        <f t="shared" si="1"/>
        <v>9</v>
      </c>
      <c r="M114" s="94" t="s">
        <v>200</v>
      </c>
      <c r="N114" s="89" t="e">
        <f>VLOOKUP(#REF!,#REF!,2,FALSE)</f>
        <v>#REF!</v>
      </c>
    </row>
    <row r="115" spans="5:14" x14ac:dyDescent="0.2">
      <c r="E115" s="282" t="s">
        <v>1194</v>
      </c>
      <c r="F115" s="283" t="s">
        <v>479</v>
      </c>
      <c r="G115" s="284">
        <v>521215</v>
      </c>
      <c r="H115" s="282" t="s">
        <v>1194</v>
      </c>
      <c r="I115" s="303" t="s">
        <v>480</v>
      </c>
      <c r="J115" s="273">
        <v>3</v>
      </c>
      <c r="K115" s="273">
        <v>3</v>
      </c>
      <c r="L115" s="287">
        <f t="shared" si="1"/>
        <v>9</v>
      </c>
      <c r="M115" s="94" t="s">
        <v>200</v>
      </c>
      <c r="N115" s="89" t="e">
        <f>VLOOKUP(#REF!,#REF!,2,FALSE)</f>
        <v>#REF!</v>
      </c>
    </row>
    <row r="116" spans="5:14" x14ac:dyDescent="0.2">
      <c r="E116" s="282" t="s">
        <v>464</v>
      </c>
      <c r="F116" s="283" t="s">
        <v>481</v>
      </c>
      <c r="G116" s="284">
        <v>521216</v>
      </c>
      <c r="H116" s="282" t="s">
        <v>1195</v>
      </c>
      <c r="I116" s="303" t="s">
        <v>481</v>
      </c>
      <c r="J116" s="273">
        <v>3</v>
      </c>
      <c r="K116" s="273">
        <v>3</v>
      </c>
      <c r="L116" s="287">
        <f t="shared" si="1"/>
        <v>9</v>
      </c>
      <c r="M116" s="94" t="s">
        <v>200</v>
      </c>
      <c r="N116" s="89" t="e">
        <f>VLOOKUP(#REF!,#REF!,2,FALSE)</f>
        <v>#REF!</v>
      </c>
    </row>
    <row r="117" spans="5:14" x14ac:dyDescent="0.2">
      <c r="E117" s="280" t="s">
        <v>482</v>
      </c>
      <c r="F117" s="276" t="s">
        <v>483</v>
      </c>
      <c r="G117" s="277">
        <v>521300</v>
      </c>
      <c r="H117" s="289" t="s">
        <v>484</v>
      </c>
      <c r="I117" s="279" t="s">
        <v>483</v>
      </c>
      <c r="J117" s="275"/>
      <c r="K117" s="275"/>
      <c r="L117" s="290"/>
      <c r="M117" s="302"/>
      <c r="N117" s="89" t="e">
        <f>VLOOKUP(#REF!,#REF!,2,FALSE)</f>
        <v>#REF!</v>
      </c>
    </row>
    <row r="118" spans="5:14" x14ac:dyDescent="0.2">
      <c r="E118" s="282" t="s">
        <v>485</v>
      </c>
      <c r="F118" s="283" t="s">
        <v>486</v>
      </c>
      <c r="G118" s="284">
        <v>521310</v>
      </c>
      <c r="H118" s="285" t="s">
        <v>487</v>
      </c>
      <c r="I118" s="303" t="s">
        <v>488</v>
      </c>
      <c r="J118" s="273">
        <v>3</v>
      </c>
      <c r="K118" s="273">
        <v>3</v>
      </c>
      <c r="L118" s="287">
        <f t="shared" si="1"/>
        <v>9</v>
      </c>
      <c r="M118" s="94" t="s">
        <v>200</v>
      </c>
      <c r="N118" s="89" t="e">
        <f>VLOOKUP(#REF!,#REF!,2,FALSE)</f>
        <v>#REF!</v>
      </c>
    </row>
    <row r="119" spans="5:14" x14ac:dyDescent="0.2">
      <c r="E119" s="282" t="s">
        <v>489</v>
      </c>
      <c r="F119" s="283" t="s">
        <v>490</v>
      </c>
      <c r="G119" s="284">
        <v>521311</v>
      </c>
      <c r="H119" s="285" t="s">
        <v>491</v>
      </c>
      <c r="I119" s="286" t="s">
        <v>492</v>
      </c>
      <c r="J119" s="273">
        <v>3</v>
      </c>
      <c r="K119" s="273">
        <v>3</v>
      </c>
      <c r="L119" s="287">
        <f t="shared" si="1"/>
        <v>9</v>
      </c>
      <c r="M119" s="94" t="s">
        <v>200</v>
      </c>
      <c r="N119" s="89" t="e">
        <f>VLOOKUP(#REF!,#REF!,2,FALSE)</f>
        <v>#REF!</v>
      </c>
    </row>
    <row r="120" spans="5:14" x14ac:dyDescent="0.2">
      <c r="E120" s="282" t="s">
        <v>493</v>
      </c>
      <c r="F120" s="283" t="s">
        <v>494</v>
      </c>
      <c r="G120" s="284">
        <v>521312</v>
      </c>
      <c r="H120" s="285" t="s">
        <v>495</v>
      </c>
      <c r="I120" s="303" t="s">
        <v>496</v>
      </c>
      <c r="J120" s="273">
        <v>3</v>
      </c>
      <c r="K120" s="273">
        <v>3</v>
      </c>
      <c r="L120" s="287">
        <f t="shared" si="1"/>
        <v>9</v>
      </c>
      <c r="M120" s="94" t="s">
        <v>200</v>
      </c>
      <c r="N120" s="89" t="e">
        <f>VLOOKUP(#REF!,#REF!,2,FALSE)</f>
        <v>#REF!</v>
      </c>
    </row>
    <row r="121" spans="5:14" x14ac:dyDescent="0.2">
      <c r="E121" s="282" t="s">
        <v>497</v>
      </c>
      <c r="F121" s="283" t="s">
        <v>498</v>
      </c>
      <c r="G121" s="284">
        <v>521313</v>
      </c>
      <c r="H121" s="285" t="s">
        <v>499</v>
      </c>
      <c r="I121" s="303" t="s">
        <v>498</v>
      </c>
      <c r="J121" s="273">
        <v>3</v>
      </c>
      <c r="K121" s="273">
        <v>3</v>
      </c>
      <c r="L121" s="287">
        <f t="shared" si="1"/>
        <v>9</v>
      </c>
      <c r="M121" s="94" t="s">
        <v>200</v>
      </c>
      <c r="N121" s="89" t="e">
        <f>VLOOKUP(#REF!,#REF!,2,FALSE)</f>
        <v>#REF!</v>
      </c>
    </row>
    <row r="122" spans="5:14" x14ac:dyDescent="0.2">
      <c r="E122" s="282" t="s">
        <v>500</v>
      </c>
      <c r="F122" s="283" t="s">
        <v>501</v>
      </c>
      <c r="G122" s="284">
        <v>521314</v>
      </c>
      <c r="H122" s="285" t="s">
        <v>1196</v>
      </c>
      <c r="I122" s="303" t="s">
        <v>501</v>
      </c>
      <c r="J122" s="273">
        <v>3</v>
      </c>
      <c r="K122" s="273">
        <v>3</v>
      </c>
      <c r="L122" s="287">
        <f t="shared" si="1"/>
        <v>9</v>
      </c>
      <c r="M122" s="94" t="s">
        <v>200</v>
      </c>
      <c r="N122" s="89" t="e">
        <f>VLOOKUP(#REF!,#REF!,2,FALSE)</f>
        <v>#REF!</v>
      </c>
    </row>
    <row r="123" spans="5:14" ht="25.5" x14ac:dyDescent="0.2">
      <c r="E123" s="280" t="s">
        <v>502</v>
      </c>
      <c r="F123" s="294" t="s">
        <v>1197</v>
      </c>
      <c r="G123" s="277">
        <v>521400</v>
      </c>
      <c r="H123" s="289" t="s">
        <v>504</v>
      </c>
      <c r="I123" s="279" t="s">
        <v>503</v>
      </c>
      <c r="J123" s="275"/>
      <c r="K123" s="275"/>
      <c r="L123" s="290"/>
      <c r="M123" s="302"/>
      <c r="N123" s="89" t="e">
        <f>VLOOKUP(#REF!,#REF!,2,FALSE)</f>
        <v>#REF!</v>
      </c>
    </row>
    <row r="124" spans="5:14" ht="25.5" x14ac:dyDescent="0.2">
      <c r="E124" s="282" t="s">
        <v>505</v>
      </c>
      <c r="F124" s="283" t="s">
        <v>506</v>
      </c>
      <c r="G124" s="284">
        <v>521410</v>
      </c>
      <c r="H124" s="285" t="s">
        <v>507</v>
      </c>
      <c r="I124" s="303" t="s">
        <v>508</v>
      </c>
      <c r="J124" s="273">
        <v>3</v>
      </c>
      <c r="K124" s="273">
        <v>2</v>
      </c>
      <c r="L124" s="287">
        <f t="shared" si="1"/>
        <v>6</v>
      </c>
      <c r="M124" s="94" t="s">
        <v>200</v>
      </c>
      <c r="N124" s="89" t="e">
        <f>VLOOKUP(#REF!,#REF!,2,FALSE)</f>
        <v>#REF!</v>
      </c>
    </row>
    <row r="125" spans="5:14" x14ac:dyDescent="0.2">
      <c r="E125" s="282" t="s">
        <v>509</v>
      </c>
      <c r="F125" s="283" t="s">
        <v>510</v>
      </c>
      <c r="G125" s="284">
        <v>521411</v>
      </c>
      <c r="H125" s="285" t="s">
        <v>509</v>
      </c>
      <c r="I125" s="303" t="s">
        <v>510</v>
      </c>
      <c r="J125" s="273">
        <v>3</v>
      </c>
      <c r="K125" s="273">
        <v>2</v>
      </c>
      <c r="L125" s="287">
        <f t="shared" si="1"/>
        <v>6</v>
      </c>
      <c r="M125" s="94" t="s">
        <v>200</v>
      </c>
      <c r="N125" s="89" t="e">
        <f>VLOOKUP(#REF!,#REF!,2,FALSE)</f>
        <v>#REF!</v>
      </c>
    </row>
    <row r="126" spans="5:14" x14ac:dyDescent="0.2">
      <c r="E126" s="282" t="s">
        <v>511</v>
      </c>
      <c r="F126" s="283" t="s">
        <v>512</v>
      </c>
      <c r="G126" s="284">
        <v>521412</v>
      </c>
      <c r="H126" s="285" t="s">
        <v>513</v>
      </c>
      <c r="I126" s="303" t="s">
        <v>514</v>
      </c>
      <c r="J126" s="273">
        <v>3</v>
      </c>
      <c r="K126" s="273">
        <v>2</v>
      </c>
      <c r="L126" s="287">
        <f t="shared" si="1"/>
        <v>6</v>
      </c>
      <c r="M126" s="94" t="s">
        <v>200</v>
      </c>
      <c r="N126" s="89" t="e">
        <f>VLOOKUP(#REF!,#REF!,2,FALSE)</f>
        <v>#REF!</v>
      </c>
    </row>
    <row r="127" spans="5:14" ht="25.5" x14ac:dyDescent="0.2">
      <c r="E127" s="282" t="s">
        <v>515</v>
      </c>
      <c r="F127" s="283" t="s">
        <v>516</v>
      </c>
      <c r="G127" s="284">
        <v>521413</v>
      </c>
      <c r="H127" s="285" t="s">
        <v>517</v>
      </c>
      <c r="I127" s="286" t="s">
        <v>516</v>
      </c>
      <c r="J127" s="273">
        <v>3</v>
      </c>
      <c r="K127" s="273">
        <v>2</v>
      </c>
      <c r="L127" s="287">
        <f t="shared" si="1"/>
        <v>6</v>
      </c>
      <c r="M127" s="94" t="s">
        <v>200</v>
      </c>
      <c r="N127" s="89" t="e">
        <f>VLOOKUP(#REF!,#REF!,2,FALSE)</f>
        <v>#REF!</v>
      </c>
    </row>
    <row r="128" spans="5:14" ht="25.5" customHeight="1" x14ac:dyDescent="0.2">
      <c r="E128" s="280" t="s">
        <v>518</v>
      </c>
      <c r="F128" s="294" t="s">
        <v>1198</v>
      </c>
      <c r="G128" s="277">
        <v>521500</v>
      </c>
      <c r="H128" s="289" t="s">
        <v>519</v>
      </c>
      <c r="I128" s="307" t="s">
        <v>1199</v>
      </c>
      <c r="J128" s="275"/>
      <c r="K128" s="275"/>
      <c r="L128" s="290"/>
      <c r="M128" s="302"/>
      <c r="N128" s="89" t="e">
        <f>VLOOKUP(#REF!,#REF!,2,FALSE)</f>
        <v>#REF!</v>
      </c>
    </row>
    <row r="129" spans="5:14" ht="25.5" x14ac:dyDescent="0.2">
      <c r="E129" s="282" t="s">
        <v>520</v>
      </c>
      <c r="F129" s="308" t="s">
        <v>521</v>
      </c>
      <c r="G129" s="284">
        <v>521510</v>
      </c>
      <c r="H129" s="285" t="s">
        <v>522</v>
      </c>
      <c r="I129" s="303" t="s">
        <v>523</v>
      </c>
      <c r="J129" s="273">
        <v>3</v>
      </c>
      <c r="K129" s="273">
        <v>3</v>
      </c>
      <c r="L129" s="287">
        <f t="shared" si="1"/>
        <v>9</v>
      </c>
      <c r="M129" s="94" t="s">
        <v>200</v>
      </c>
      <c r="N129" s="89" t="e">
        <f>VLOOKUP(#REF!,#REF!,2,FALSE)</f>
        <v>#REF!</v>
      </c>
    </row>
    <row r="130" spans="5:14" ht="38.25" x14ac:dyDescent="0.2">
      <c r="E130" s="282" t="s">
        <v>524</v>
      </c>
      <c r="F130" s="283" t="s">
        <v>1200</v>
      </c>
      <c r="G130" s="284">
        <v>521511</v>
      </c>
      <c r="H130" s="285" t="s">
        <v>525</v>
      </c>
      <c r="I130" s="303" t="s">
        <v>526</v>
      </c>
      <c r="J130" s="273">
        <v>3</v>
      </c>
      <c r="K130" s="273">
        <v>3</v>
      </c>
      <c r="L130" s="287">
        <f t="shared" si="1"/>
        <v>9</v>
      </c>
      <c r="M130" s="94" t="s">
        <v>200</v>
      </c>
      <c r="N130" s="89" t="e">
        <f>VLOOKUP(#REF!,#REF!,2,FALSE)</f>
        <v>#REF!</v>
      </c>
    </row>
    <row r="131" spans="5:14" x14ac:dyDescent="0.2">
      <c r="E131" s="282" t="s">
        <v>527</v>
      </c>
      <c r="F131" s="283" t="s">
        <v>528</v>
      </c>
      <c r="G131" s="284">
        <v>521512</v>
      </c>
      <c r="H131" s="285" t="s">
        <v>529</v>
      </c>
      <c r="I131" s="303" t="s">
        <v>528</v>
      </c>
      <c r="J131" s="273">
        <v>3</v>
      </c>
      <c r="K131" s="273">
        <v>3</v>
      </c>
      <c r="L131" s="287">
        <f t="shared" si="1"/>
        <v>9</v>
      </c>
      <c r="M131" s="94" t="s">
        <v>200</v>
      </c>
      <c r="N131" s="89" t="e">
        <f>VLOOKUP(#REF!,#REF!,2,FALSE)</f>
        <v>#REF!</v>
      </c>
    </row>
    <row r="132" spans="5:14" ht="25.5" x14ac:dyDescent="0.2">
      <c r="E132" s="280" t="s">
        <v>530</v>
      </c>
      <c r="F132" s="276" t="s">
        <v>531</v>
      </c>
      <c r="G132" s="277">
        <v>521600</v>
      </c>
      <c r="H132" s="289" t="s">
        <v>532</v>
      </c>
      <c r="I132" s="279" t="s">
        <v>533</v>
      </c>
      <c r="J132" s="275"/>
      <c r="K132" s="275"/>
      <c r="L132" s="290"/>
      <c r="M132" s="302"/>
      <c r="N132" s="89" t="e">
        <f>VLOOKUP(#REF!,#REF!,2,FALSE)</f>
        <v>#REF!</v>
      </c>
    </row>
    <row r="133" spans="5:14" x14ac:dyDescent="0.2">
      <c r="E133" s="282" t="s">
        <v>534</v>
      </c>
      <c r="F133" s="283" t="s">
        <v>535</v>
      </c>
      <c r="G133" s="284">
        <v>521610</v>
      </c>
      <c r="H133" s="285" t="s">
        <v>536</v>
      </c>
      <c r="I133" s="303" t="s">
        <v>535</v>
      </c>
      <c r="J133" s="273">
        <v>4</v>
      </c>
      <c r="K133" s="273">
        <v>3</v>
      </c>
      <c r="L133" s="287">
        <f t="shared" si="1"/>
        <v>12</v>
      </c>
      <c r="M133" s="94" t="s">
        <v>200</v>
      </c>
      <c r="N133" s="89" t="e">
        <f>VLOOKUP(#REF!,#REF!,2,FALSE)</f>
        <v>#REF!</v>
      </c>
    </row>
    <row r="134" spans="5:14" ht="25.5" x14ac:dyDescent="0.2">
      <c r="E134" s="282" t="s">
        <v>537</v>
      </c>
      <c r="F134" s="283" t="s">
        <v>538</v>
      </c>
      <c r="G134" s="284">
        <v>521611</v>
      </c>
      <c r="H134" s="285" t="s">
        <v>539</v>
      </c>
      <c r="I134" s="303" t="s">
        <v>538</v>
      </c>
      <c r="J134" s="273">
        <v>4</v>
      </c>
      <c r="K134" s="273">
        <v>3</v>
      </c>
      <c r="L134" s="287">
        <f t="shared" si="1"/>
        <v>12</v>
      </c>
      <c r="M134" s="94" t="s">
        <v>200</v>
      </c>
      <c r="N134" s="89" t="e">
        <f>VLOOKUP(#REF!,#REF!,2,FALSE)</f>
        <v>#REF!</v>
      </c>
    </row>
    <row r="135" spans="5:14" x14ac:dyDescent="0.2">
      <c r="E135" s="282" t="s">
        <v>540</v>
      </c>
      <c r="F135" s="283" t="s">
        <v>541</v>
      </c>
      <c r="G135" s="284">
        <v>521612</v>
      </c>
      <c r="H135" s="285" t="s">
        <v>542</v>
      </c>
      <c r="I135" s="303" t="s">
        <v>543</v>
      </c>
      <c r="J135" s="273">
        <v>4</v>
      </c>
      <c r="K135" s="273">
        <v>3</v>
      </c>
      <c r="L135" s="287">
        <f t="shared" si="1"/>
        <v>12</v>
      </c>
      <c r="M135" s="94" t="s">
        <v>200</v>
      </c>
      <c r="N135" s="89" t="e">
        <f>VLOOKUP(#REF!,#REF!,2,FALSE)</f>
        <v>#REF!</v>
      </c>
    </row>
    <row r="136" spans="5:14" x14ac:dyDescent="0.2">
      <c r="E136" s="280" t="s">
        <v>544</v>
      </c>
      <c r="F136" s="294" t="s">
        <v>1201</v>
      </c>
      <c r="G136" s="277">
        <v>521700</v>
      </c>
      <c r="H136" s="289" t="s">
        <v>545</v>
      </c>
      <c r="I136" s="279" t="s">
        <v>546</v>
      </c>
      <c r="J136" s="275"/>
      <c r="K136" s="275"/>
      <c r="L136" s="290"/>
      <c r="M136" s="302"/>
      <c r="N136" s="89" t="e">
        <f>VLOOKUP(#REF!,#REF!,2,FALSE)</f>
        <v>#REF!</v>
      </c>
    </row>
    <row r="137" spans="5:14" ht="38.25" x14ac:dyDescent="0.2">
      <c r="E137" s="282" t="s">
        <v>547</v>
      </c>
      <c r="F137" s="308" t="s">
        <v>548</v>
      </c>
      <c r="G137" s="284">
        <v>521710</v>
      </c>
      <c r="H137" s="285" t="s">
        <v>549</v>
      </c>
      <c r="I137" s="303" t="s">
        <v>550</v>
      </c>
      <c r="J137" s="273">
        <v>4</v>
      </c>
      <c r="K137" s="273">
        <v>4</v>
      </c>
      <c r="L137" s="287">
        <f t="shared" si="1"/>
        <v>16</v>
      </c>
      <c r="M137" s="96" t="s">
        <v>227</v>
      </c>
      <c r="N137" s="89" t="e">
        <f>VLOOKUP(#REF!,#REF!,2,FALSE)</f>
        <v>#REF!</v>
      </c>
    </row>
    <row r="138" spans="5:14" ht="25.5" x14ac:dyDescent="0.2">
      <c r="E138" s="309" t="s">
        <v>551</v>
      </c>
      <c r="F138" s="283" t="s">
        <v>1202</v>
      </c>
      <c r="G138" s="284">
        <v>521711</v>
      </c>
      <c r="H138" s="309" t="s">
        <v>551</v>
      </c>
      <c r="I138" s="306" t="s">
        <v>552</v>
      </c>
      <c r="J138" s="273">
        <v>4</v>
      </c>
      <c r="K138" s="273">
        <v>4</v>
      </c>
      <c r="L138" s="287">
        <f t="shared" si="1"/>
        <v>16</v>
      </c>
      <c r="M138" s="96" t="s">
        <v>227</v>
      </c>
      <c r="N138" s="89" t="e">
        <f>VLOOKUP(#REF!,#REF!,2,FALSE)</f>
        <v>#REF!</v>
      </c>
    </row>
    <row r="139" spans="5:14" x14ac:dyDescent="0.2">
      <c r="E139" s="282" t="s">
        <v>553</v>
      </c>
      <c r="F139" s="308" t="s">
        <v>554</v>
      </c>
      <c r="G139" s="284">
        <v>521712</v>
      </c>
      <c r="H139" s="285" t="s">
        <v>555</v>
      </c>
      <c r="I139" s="303" t="s">
        <v>554</v>
      </c>
      <c r="J139" s="273">
        <v>4</v>
      </c>
      <c r="K139" s="273">
        <v>3</v>
      </c>
      <c r="L139" s="287">
        <f t="shared" si="1"/>
        <v>12</v>
      </c>
      <c r="M139" s="94" t="s">
        <v>200</v>
      </c>
      <c r="N139" s="89" t="e">
        <f>VLOOKUP(#REF!,#REF!,2,FALSE)</f>
        <v>#REF!</v>
      </c>
    </row>
    <row r="140" spans="5:14" x14ac:dyDescent="0.2">
      <c r="E140" s="282" t="s">
        <v>556</v>
      </c>
      <c r="F140" s="283" t="s">
        <v>557</v>
      </c>
      <c r="G140" s="284">
        <v>521713</v>
      </c>
      <c r="H140" s="285" t="s">
        <v>558</v>
      </c>
      <c r="I140" s="303" t="s">
        <v>557</v>
      </c>
      <c r="J140" s="273">
        <v>4</v>
      </c>
      <c r="K140" s="273">
        <v>3</v>
      </c>
      <c r="L140" s="287">
        <f t="shared" si="1"/>
        <v>12</v>
      </c>
      <c r="M140" s="94" t="s">
        <v>200</v>
      </c>
      <c r="N140" s="89" t="e">
        <f>VLOOKUP(#REF!,#REF!,2,FALSE)</f>
        <v>#REF!</v>
      </c>
    </row>
    <row r="141" spans="5:14" x14ac:dyDescent="0.2">
      <c r="E141" s="282" t="s">
        <v>559</v>
      </c>
      <c r="F141" s="283" t="s">
        <v>560</v>
      </c>
      <c r="G141" s="284">
        <v>521714</v>
      </c>
      <c r="H141" s="285" t="s">
        <v>561</v>
      </c>
      <c r="I141" s="303" t="s">
        <v>562</v>
      </c>
      <c r="J141" s="273">
        <v>4</v>
      </c>
      <c r="K141" s="273">
        <v>3</v>
      </c>
      <c r="L141" s="287">
        <f t="shared" si="1"/>
        <v>12</v>
      </c>
      <c r="M141" s="94" t="s">
        <v>200</v>
      </c>
      <c r="N141" s="89" t="e">
        <f>VLOOKUP(#REF!,#REF!,2,FALSE)</f>
        <v>#REF!</v>
      </c>
    </row>
    <row r="142" spans="5:14" x14ac:dyDescent="0.2">
      <c r="E142" s="280" t="s">
        <v>563</v>
      </c>
      <c r="F142" s="276" t="s">
        <v>564</v>
      </c>
      <c r="G142" s="277">
        <v>521800</v>
      </c>
      <c r="H142" s="289" t="s">
        <v>565</v>
      </c>
      <c r="I142" s="279" t="s">
        <v>564</v>
      </c>
      <c r="J142" s="275"/>
      <c r="K142" s="275"/>
      <c r="L142" s="290"/>
      <c r="M142" s="302"/>
      <c r="N142" s="89" t="e">
        <f>VLOOKUP(#REF!,#REF!,2,FALSE)</f>
        <v>#REF!</v>
      </c>
    </row>
    <row r="143" spans="5:14" x14ac:dyDescent="0.2">
      <c r="E143" s="282" t="s">
        <v>566</v>
      </c>
      <c r="F143" s="283" t="s">
        <v>567</v>
      </c>
      <c r="G143" s="284">
        <v>521810</v>
      </c>
      <c r="H143" s="285" t="s">
        <v>566</v>
      </c>
      <c r="I143" s="303" t="s">
        <v>567</v>
      </c>
      <c r="J143" s="273">
        <v>3</v>
      </c>
      <c r="K143" s="273">
        <v>2</v>
      </c>
      <c r="L143" s="287">
        <f t="shared" ref="L143:L203" si="2">J143*K143</f>
        <v>6</v>
      </c>
      <c r="M143" s="94" t="s">
        <v>200</v>
      </c>
      <c r="N143" s="89" t="e">
        <f>VLOOKUP(#REF!,#REF!,2,FALSE)</f>
        <v>#REF!</v>
      </c>
    </row>
    <row r="144" spans="5:14" x14ac:dyDescent="0.2">
      <c r="E144" s="282" t="s">
        <v>568</v>
      </c>
      <c r="F144" s="308" t="s">
        <v>569</v>
      </c>
      <c r="G144" s="284">
        <v>521811</v>
      </c>
      <c r="H144" s="285" t="s">
        <v>570</v>
      </c>
      <c r="I144" s="303" t="s">
        <v>569</v>
      </c>
      <c r="J144" s="273">
        <v>4</v>
      </c>
      <c r="K144" s="273">
        <v>3</v>
      </c>
      <c r="L144" s="287">
        <f t="shared" si="2"/>
        <v>12</v>
      </c>
      <c r="M144" s="94" t="s">
        <v>200</v>
      </c>
      <c r="N144" s="89" t="e">
        <f>VLOOKUP(#REF!,#REF!,2,FALSE)</f>
        <v>#REF!</v>
      </c>
    </row>
    <row r="145" spans="5:14" ht="25.5" x14ac:dyDescent="0.2">
      <c r="E145" s="282" t="s">
        <v>571</v>
      </c>
      <c r="F145" s="283" t="s">
        <v>572</v>
      </c>
      <c r="G145" s="284">
        <v>521813</v>
      </c>
      <c r="H145" s="285" t="s">
        <v>573</v>
      </c>
      <c r="I145" s="303" t="s">
        <v>574</v>
      </c>
      <c r="J145" s="273">
        <v>4</v>
      </c>
      <c r="K145" s="273">
        <v>3</v>
      </c>
      <c r="L145" s="287">
        <f t="shared" si="2"/>
        <v>12</v>
      </c>
      <c r="M145" s="94" t="s">
        <v>200</v>
      </c>
      <c r="N145" s="89" t="e">
        <f>VLOOKUP(#REF!,#REF!,2,FALSE)</f>
        <v>#REF!</v>
      </c>
    </row>
    <row r="146" spans="5:14" x14ac:dyDescent="0.2">
      <c r="E146" s="282" t="s">
        <v>575</v>
      </c>
      <c r="F146" s="283" t="s">
        <v>576</v>
      </c>
      <c r="G146" s="284">
        <v>521814</v>
      </c>
      <c r="H146" s="285" t="s">
        <v>577</v>
      </c>
      <c r="I146" s="303" t="s">
        <v>578</v>
      </c>
      <c r="J146" s="273">
        <v>3</v>
      </c>
      <c r="K146" s="273">
        <v>3</v>
      </c>
      <c r="L146" s="287">
        <f t="shared" si="2"/>
        <v>9</v>
      </c>
      <c r="M146" s="94" t="s">
        <v>200</v>
      </c>
      <c r="N146" s="89" t="e">
        <f>VLOOKUP(#REF!,#REF!,2,FALSE)</f>
        <v>#REF!</v>
      </c>
    </row>
    <row r="147" spans="5:14" x14ac:dyDescent="0.2">
      <c r="E147" s="282" t="s">
        <v>579</v>
      </c>
      <c r="F147" s="283" t="s">
        <v>580</v>
      </c>
      <c r="G147" s="284">
        <v>521815</v>
      </c>
      <c r="H147" s="285" t="s">
        <v>581</v>
      </c>
      <c r="I147" s="303" t="s">
        <v>582</v>
      </c>
      <c r="J147" s="273">
        <v>3</v>
      </c>
      <c r="K147" s="273">
        <v>2</v>
      </c>
      <c r="L147" s="287">
        <f t="shared" si="2"/>
        <v>6</v>
      </c>
      <c r="M147" s="94" t="s">
        <v>200</v>
      </c>
      <c r="N147" s="89" t="e">
        <f>VLOOKUP(#REF!,#REF!,2,FALSE)</f>
        <v>#REF!</v>
      </c>
    </row>
    <row r="148" spans="5:14" ht="25.5" x14ac:dyDescent="0.2">
      <c r="E148" s="282" t="s">
        <v>583</v>
      </c>
      <c r="F148" s="283" t="s">
        <v>584</v>
      </c>
      <c r="G148" s="284">
        <v>521816</v>
      </c>
      <c r="H148" s="285" t="s">
        <v>585</v>
      </c>
      <c r="I148" s="303" t="s">
        <v>586</v>
      </c>
      <c r="J148" s="273">
        <v>4</v>
      </c>
      <c r="K148" s="273">
        <v>3</v>
      </c>
      <c r="L148" s="287">
        <f t="shared" si="2"/>
        <v>12</v>
      </c>
      <c r="M148" s="94" t="s">
        <v>200</v>
      </c>
      <c r="N148" s="89" t="e">
        <f>VLOOKUP(#REF!,#REF!,2,FALSE)</f>
        <v>#REF!</v>
      </c>
    </row>
    <row r="149" spans="5:14" ht="38.25" x14ac:dyDescent="0.2">
      <c r="E149" s="282" t="s">
        <v>587</v>
      </c>
      <c r="F149" s="283" t="s">
        <v>588</v>
      </c>
      <c r="G149" s="284">
        <v>521817</v>
      </c>
      <c r="H149" s="285" t="s">
        <v>589</v>
      </c>
      <c r="I149" s="303" t="s">
        <v>590</v>
      </c>
      <c r="J149" s="273">
        <v>3</v>
      </c>
      <c r="K149" s="273">
        <v>3</v>
      </c>
      <c r="L149" s="287">
        <f t="shared" si="2"/>
        <v>9</v>
      </c>
      <c r="M149" s="94" t="s">
        <v>200</v>
      </c>
      <c r="N149" s="89" t="e">
        <f>VLOOKUP(#REF!,#REF!,2,FALSE)</f>
        <v>#REF!</v>
      </c>
    </row>
    <row r="150" spans="5:14" x14ac:dyDescent="0.2">
      <c r="E150" s="282" t="s">
        <v>591</v>
      </c>
      <c r="F150" s="283" t="s">
        <v>592</v>
      </c>
      <c r="G150" s="284">
        <v>521815</v>
      </c>
      <c r="H150" s="285" t="s">
        <v>581</v>
      </c>
      <c r="I150" s="303" t="s">
        <v>582</v>
      </c>
      <c r="J150" s="273">
        <v>3</v>
      </c>
      <c r="K150" s="273">
        <v>2</v>
      </c>
      <c r="L150" s="287">
        <f t="shared" si="2"/>
        <v>6</v>
      </c>
      <c r="M150" s="94" t="s">
        <v>200</v>
      </c>
      <c r="N150" s="89" t="e">
        <f>VLOOKUP(#REF!,#REF!,2,FALSE)</f>
        <v>#REF!</v>
      </c>
    </row>
    <row r="151" spans="5:14" x14ac:dyDescent="0.2">
      <c r="E151" s="296" t="s">
        <v>1203</v>
      </c>
      <c r="F151" s="310" t="s">
        <v>1204</v>
      </c>
      <c r="G151" s="284">
        <v>521820</v>
      </c>
      <c r="H151" s="282" t="s">
        <v>1203</v>
      </c>
      <c r="I151" s="303" t="s">
        <v>1204</v>
      </c>
      <c r="J151" s="273">
        <v>3</v>
      </c>
      <c r="K151" s="273">
        <v>3</v>
      </c>
      <c r="L151" s="287">
        <f t="shared" si="2"/>
        <v>9</v>
      </c>
      <c r="M151" s="94" t="s">
        <v>200</v>
      </c>
      <c r="N151" s="89" t="e">
        <f>VLOOKUP(#REF!,#REF!,2,FALSE)</f>
        <v>#REF!</v>
      </c>
    </row>
    <row r="152" spans="5:14" x14ac:dyDescent="0.2">
      <c r="E152" s="296" t="s">
        <v>1205</v>
      </c>
      <c r="F152" s="310" t="s">
        <v>1206</v>
      </c>
      <c r="G152" s="284">
        <v>521821</v>
      </c>
      <c r="H152" s="282" t="s">
        <v>1205</v>
      </c>
      <c r="I152" s="303" t="s">
        <v>1206</v>
      </c>
      <c r="J152" s="273">
        <v>3</v>
      </c>
      <c r="K152" s="273">
        <v>3</v>
      </c>
      <c r="L152" s="287">
        <f t="shared" si="2"/>
        <v>9</v>
      </c>
      <c r="M152" s="94" t="s">
        <v>200</v>
      </c>
      <c r="N152" s="89" t="e">
        <f>VLOOKUP(#REF!,#REF!,2,FALSE)</f>
        <v>#REF!</v>
      </c>
    </row>
    <row r="153" spans="5:14" x14ac:dyDescent="0.2">
      <c r="E153" s="296" t="s">
        <v>1207</v>
      </c>
      <c r="F153" s="310" t="s">
        <v>1208</v>
      </c>
      <c r="G153" s="284">
        <v>521822</v>
      </c>
      <c r="H153" s="282" t="s">
        <v>1207</v>
      </c>
      <c r="I153" s="303" t="s">
        <v>1208</v>
      </c>
      <c r="J153" s="273">
        <v>3</v>
      </c>
      <c r="K153" s="273">
        <v>3</v>
      </c>
      <c r="L153" s="287">
        <f t="shared" si="2"/>
        <v>9</v>
      </c>
      <c r="M153" s="94" t="s">
        <v>200</v>
      </c>
      <c r="N153" s="89" t="e">
        <f>VLOOKUP(#REF!,#REF!,2,FALSE)</f>
        <v>#REF!</v>
      </c>
    </row>
    <row r="154" spans="5:14" x14ac:dyDescent="0.2">
      <c r="E154" s="296" t="s">
        <v>1209</v>
      </c>
      <c r="F154" s="310" t="s">
        <v>1210</v>
      </c>
      <c r="G154" s="284">
        <v>521823</v>
      </c>
      <c r="H154" s="282" t="s">
        <v>1209</v>
      </c>
      <c r="I154" s="303" t="s">
        <v>1210</v>
      </c>
      <c r="J154" s="273">
        <v>3</v>
      </c>
      <c r="K154" s="273">
        <v>2</v>
      </c>
      <c r="L154" s="287">
        <f t="shared" si="2"/>
        <v>6</v>
      </c>
      <c r="M154" s="94" t="s">
        <v>200</v>
      </c>
      <c r="N154" s="89" t="e">
        <f>VLOOKUP(#REF!,#REF!,2,FALSE)</f>
        <v>#REF!</v>
      </c>
    </row>
    <row r="155" spans="5:14" x14ac:dyDescent="0.2">
      <c r="E155" s="296" t="s">
        <v>1211</v>
      </c>
      <c r="F155" s="310" t="s">
        <v>1212</v>
      </c>
      <c r="G155" s="284">
        <v>521824</v>
      </c>
      <c r="H155" s="282" t="s">
        <v>1211</v>
      </c>
      <c r="I155" s="303" t="s">
        <v>1212</v>
      </c>
      <c r="J155" s="273">
        <v>3</v>
      </c>
      <c r="K155" s="273">
        <v>3</v>
      </c>
      <c r="L155" s="287">
        <f t="shared" si="2"/>
        <v>9</v>
      </c>
      <c r="M155" s="94" t="s">
        <v>200</v>
      </c>
      <c r="N155" s="89" t="e">
        <f>VLOOKUP(#REF!,#REF!,2,FALSE)</f>
        <v>#REF!</v>
      </c>
    </row>
    <row r="156" spans="5:14" x14ac:dyDescent="0.2">
      <c r="E156" s="296" t="s">
        <v>1213</v>
      </c>
      <c r="F156" s="310" t="s">
        <v>1214</v>
      </c>
      <c r="G156" s="284">
        <v>521825</v>
      </c>
      <c r="H156" s="282" t="s">
        <v>1213</v>
      </c>
      <c r="I156" s="303" t="s">
        <v>1214</v>
      </c>
      <c r="J156" s="273">
        <v>3</v>
      </c>
      <c r="K156" s="273">
        <v>2</v>
      </c>
      <c r="L156" s="287">
        <f t="shared" si="2"/>
        <v>6</v>
      </c>
      <c r="M156" s="94" t="s">
        <v>200</v>
      </c>
      <c r="N156" s="89" t="e">
        <f>VLOOKUP(#REF!,#REF!,2,FALSE)</f>
        <v>#REF!</v>
      </c>
    </row>
    <row r="157" spans="5:14" x14ac:dyDescent="0.2">
      <c r="E157" s="280" t="s">
        <v>593</v>
      </c>
      <c r="F157" s="276" t="s">
        <v>594</v>
      </c>
      <c r="G157" s="277">
        <v>521900</v>
      </c>
      <c r="H157" s="289" t="s">
        <v>593</v>
      </c>
      <c r="I157" s="279" t="s">
        <v>594</v>
      </c>
      <c r="J157" s="273">
        <v>3</v>
      </c>
      <c r="K157" s="273">
        <v>2</v>
      </c>
      <c r="L157" s="287">
        <f t="shared" si="2"/>
        <v>6</v>
      </c>
      <c r="M157" s="94" t="s">
        <v>200</v>
      </c>
      <c r="N157" s="89" t="e">
        <f>VLOOKUP(#REF!,#REF!,2,FALSE)</f>
        <v>#REF!</v>
      </c>
    </row>
    <row r="158" spans="5:14" x14ac:dyDescent="0.2">
      <c r="E158" s="280" t="s">
        <v>595</v>
      </c>
      <c r="F158" s="276" t="s">
        <v>596</v>
      </c>
      <c r="G158" s="277">
        <v>522000</v>
      </c>
      <c r="H158" s="289" t="s">
        <v>597</v>
      </c>
      <c r="I158" s="279" t="s">
        <v>596</v>
      </c>
      <c r="J158" s="273">
        <v>2</v>
      </c>
      <c r="K158" s="273">
        <v>2</v>
      </c>
      <c r="L158" s="287">
        <f t="shared" si="2"/>
        <v>4</v>
      </c>
      <c r="M158" s="95" t="s">
        <v>206</v>
      </c>
      <c r="N158" s="89" t="e">
        <f>VLOOKUP(#REF!,#REF!,2,FALSE)</f>
        <v>#REF!</v>
      </c>
    </row>
    <row r="159" spans="5:14" x14ac:dyDescent="0.2">
      <c r="E159" s="280" t="s">
        <v>598</v>
      </c>
      <c r="F159" s="276" t="s">
        <v>599</v>
      </c>
      <c r="G159" s="277">
        <v>522100</v>
      </c>
      <c r="H159" s="289" t="s">
        <v>598</v>
      </c>
      <c r="I159" s="279" t="s">
        <v>599</v>
      </c>
      <c r="J159" s="273">
        <v>3</v>
      </c>
      <c r="K159" s="273">
        <v>2</v>
      </c>
      <c r="L159" s="287">
        <f t="shared" si="2"/>
        <v>6</v>
      </c>
      <c r="M159" s="94" t="s">
        <v>200</v>
      </c>
      <c r="N159" s="89" t="e">
        <f>VLOOKUP(#REF!,#REF!,2,FALSE)</f>
        <v>#REF!</v>
      </c>
    </row>
    <row r="160" spans="5:14" x14ac:dyDescent="0.2">
      <c r="E160" s="280" t="s">
        <v>600</v>
      </c>
      <c r="F160" s="276" t="s">
        <v>601</v>
      </c>
      <c r="G160" s="277">
        <v>522200</v>
      </c>
      <c r="H160" s="289" t="s">
        <v>602</v>
      </c>
      <c r="I160" s="279" t="s">
        <v>601</v>
      </c>
      <c r="J160" s="273">
        <v>4</v>
      </c>
      <c r="K160" s="273">
        <v>2</v>
      </c>
      <c r="L160" s="287">
        <f t="shared" si="2"/>
        <v>8</v>
      </c>
      <c r="M160" s="94" t="s">
        <v>200</v>
      </c>
      <c r="N160" s="89" t="e">
        <f>VLOOKUP(#REF!,#REF!,2,FALSE)</f>
        <v>#REF!</v>
      </c>
    </row>
    <row r="161" spans="5:14" ht="25.5" x14ac:dyDescent="0.2">
      <c r="E161" s="280" t="s">
        <v>603</v>
      </c>
      <c r="F161" s="294" t="s">
        <v>1215</v>
      </c>
      <c r="G161" s="277">
        <v>522300</v>
      </c>
      <c r="H161" s="289" t="s">
        <v>604</v>
      </c>
      <c r="I161" s="307" t="s">
        <v>1216</v>
      </c>
      <c r="J161" s="273">
        <v>4</v>
      </c>
      <c r="K161" s="273">
        <v>3</v>
      </c>
      <c r="L161" s="287">
        <f t="shared" si="2"/>
        <v>12</v>
      </c>
      <c r="M161" s="94" t="s">
        <v>200</v>
      </c>
      <c r="N161" s="89" t="e">
        <f>VLOOKUP(#REF!,#REF!,2,FALSE)</f>
        <v>#REF!</v>
      </c>
    </row>
    <row r="162" spans="5:14" x14ac:dyDescent="0.2">
      <c r="E162" s="268" t="s">
        <v>605</v>
      </c>
      <c r="F162" s="311" t="s">
        <v>1217</v>
      </c>
      <c r="G162" s="270">
        <v>530000</v>
      </c>
      <c r="H162" s="271" t="s">
        <v>606</v>
      </c>
      <c r="I162" s="312" t="s">
        <v>607</v>
      </c>
      <c r="J162" s="295"/>
      <c r="K162" s="295"/>
      <c r="L162" s="300"/>
      <c r="M162" s="302"/>
      <c r="N162" s="89" t="e">
        <f>VLOOKUP(#REF!,#REF!,2,FALSE)</f>
        <v>#REF!</v>
      </c>
    </row>
    <row r="163" spans="5:14" x14ac:dyDescent="0.2">
      <c r="E163" s="282" t="s">
        <v>608</v>
      </c>
      <c r="F163" s="283" t="s">
        <v>609</v>
      </c>
      <c r="G163" s="284">
        <v>531000</v>
      </c>
      <c r="H163" s="282" t="s">
        <v>608</v>
      </c>
      <c r="I163" s="303" t="s">
        <v>609</v>
      </c>
      <c r="J163" s="273">
        <v>2</v>
      </c>
      <c r="K163" s="273">
        <v>2</v>
      </c>
      <c r="L163" s="287">
        <f t="shared" si="2"/>
        <v>4</v>
      </c>
      <c r="M163" s="95" t="s">
        <v>206</v>
      </c>
      <c r="N163" s="89" t="e">
        <f>VLOOKUP(#REF!,#REF!,2,FALSE)</f>
        <v>#REF!</v>
      </c>
    </row>
    <row r="164" spans="5:14" ht="25.5" x14ac:dyDescent="0.2">
      <c r="E164" s="282" t="s">
        <v>610</v>
      </c>
      <c r="F164" s="283" t="s">
        <v>611</v>
      </c>
      <c r="G164" s="284">
        <v>531100</v>
      </c>
      <c r="H164" s="282" t="s">
        <v>610</v>
      </c>
      <c r="I164" s="303" t="s">
        <v>612</v>
      </c>
      <c r="J164" s="273">
        <v>4</v>
      </c>
      <c r="K164" s="273">
        <v>4</v>
      </c>
      <c r="L164" s="287">
        <f t="shared" si="2"/>
        <v>16</v>
      </c>
      <c r="M164" s="96" t="s">
        <v>227</v>
      </c>
      <c r="N164" s="89" t="e">
        <f>VLOOKUP(#REF!,#REF!,2,FALSE)</f>
        <v>#REF!</v>
      </c>
    </row>
    <row r="165" spans="5:14" x14ac:dyDescent="0.2">
      <c r="E165" s="282" t="s">
        <v>613</v>
      </c>
      <c r="F165" s="283" t="s">
        <v>614</v>
      </c>
      <c r="G165" s="284">
        <v>531200</v>
      </c>
      <c r="H165" s="282" t="s">
        <v>613</v>
      </c>
      <c r="I165" s="303" t="s">
        <v>614</v>
      </c>
      <c r="J165" s="273">
        <v>4</v>
      </c>
      <c r="K165" s="273">
        <v>4</v>
      </c>
      <c r="L165" s="287">
        <f t="shared" si="2"/>
        <v>16</v>
      </c>
      <c r="M165" s="96" t="s">
        <v>227</v>
      </c>
      <c r="N165" s="89" t="e">
        <f>VLOOKUP(#REF!,#REF!,2,FALSE)</f>
        <v>#REF!</v>
      </c>
    </row>
    <row r="166" spans="5:14" x14ac:dyDescent="0.2">
      <c r="E166" s="282" t="s">
        <v>615</v>
      </c>
      <c r="F166" s="283" t="s">
        <v>616</v>
      </c>
      <c r="G166" s="284">
        <v>531300</v>
      </c>
      <c r="H166" s="282" t="s">
        <v>615</v>
      </c>
      <c r="I166" s="303" t="s">
        <v>616</v>
      </c>
      <c r="J166" s="273">
        <v>4</v>
      </c>
      <c r="K166" s="273">
        <v>4</v>
      </c>
      <c r="L166" s="287">
        <f t="shared" si="2"/>
        <v>16</v>
      </c>
      <c r="M166" s="96" t="s">
        <v>227</v>
      </c>
      <c r="N166" s="89" t="e">
        <f>VLOOKUP(#REF!,#REF!,2,FALSE)</f>
        <v>#REF!</v>
      </c>
    </row>
    <row r="167" spans="5:14" ht="25.5" x14ac:dyDescent="0.2">
      <c r="E167" s="282" t="s">
        <v>617</v>
      </c>
      <c r="F167" s="283" t="s">
        <v>618</v>
      </c>
      <c r="G167" s="284">
        <v>531400</v>
      </c>
      <c r="H167" s="285" t="s">
        <v>619</v>
      </c>
      <c r="I167" s="286" t="s">
        <v>618</v>
      </c>
      <c r="J167" s="273">
        <v>4</v>
      </c>
      <c r="K167" s="273">
        <v>2</v>
      </c>
      <c r="L167" s="287">
        <f t="shared" si="2"/>
        <v>8</v>
      </c>
      <c r="M167" s="94" t="s">
        <v>200</v>
      </c>
      <c r="N167" s="89" t="e">
        <f>VLOOKUP(#REF!,#REF!,2,FALSE)</f>
        <v>#REF!</v>
      </c>
    </row>
    <row r="168" spans="5:14" x14ac:dyDescent="0.2">
      <c r="E168" s="282" t="s">
        <v>620</v>
      </c>
      <c r="F168" s="283" t="s">
        <v>621</v>
      </c>
      <c r="G168" s="284">
        <v>531500</v>
      </c>
      <c r="H168" s="285" t="s">
        <v>622</v>
      </c>
      <c r="I168" s="303" t="s">
        <v>623</v>
      </c>
      <c r="J168" s="273">
        <v>3</v>
      </c>
      <c r="K168" s="273">
        <v>2</v>
      </c>
      <c r="L168" s="287">
        <f t="shared" si="2"/>
        <v>6</v>
      </c>
      <c r="M168" s="94" t="s">
        <v>200</v>
      </c>
      <c r="N168" s="89" t="e">
        <f>VLOOKUP(#REF!,#REF!,2,FALSE)</f>
        <v>#REF!</v>
      </c>
    </row>
    <row r="169" spans="5:14" x14ac:dyDescent="0.2">
      <c r="E169" s="282" t="s">
        <v>624</v>
      </c>
      <c r="F169" s="283" t="s">
        <v>625</v>
      </c>
      <c r="G169" s="284">
        <v>531600</v>
      </c>
      <c r="H169" s="285" t="s">
        <v>626</v>
      </c>
      <c r="I169" s="303" t="s">
        <v>625</v>
      </c>
      <c r="J169" s="273">
        <v>4</v>
      </c>
      <c r="K169" s="273">
        <v>3</v>
      </c>
      <c r="L169" s="287">
        <f t="shared" si="2"/>
        <v>12</v>
      </c>
      <c r="M169" s="94" t="s">
        <v>200</v>
      </c>
      <c r="N169" s="89" t="e">
        <f>VLOOKUP(#REF!,#REF!,2,FALSE)</f>
        <v>#REF!</v>
      </c>
    </row>
    <row r="170" spans="5:14" ht="25.5" x14ac:dyDescent="0.2">
      <c r="E170" s="282" t="s">
        <v>627</v>
      </c>
      <c r="F170" s="283" t="s">
        <v>628</v>
      </c>
      <c r="G170" s="284">
        <v>531700</v>
      </c>
      <c r="H170" s="285" t="s">
        <v>629</v>
      </c>
      <c r="I170" s="303" t="s">
        <v>628</v>
      </c>
      <c r="J170" s="273">
        <v>3</v>
      </c>
      <c r="K170" s="273">
        <v>2</v>
      </c>
      <c r="L170" s="287">
        <f t="shared" si="2"/>
        <v>6</v>
      </c>
      <c r="M170" s="94" t="s">
        <v>200</v>
      </c>
      <c r="N170" s="89" t="e">
        <f>VLOOKUP(#REF!,#REF!,2,FALSE)</f>
        <v>#REF!</v>
      </c>
    </row>
    <row r="171" spans="5:14" x14ac:dyDescent="0.2">
      <c r="E171" s="282" t="s">
        <v>1218</v>
      </c>
      <c r="F171" s="283" t="s">
        <v>631</v>
      </c>
      <c r="G171" s="284">
        <v>531800</v>
      </c>
      <c r="H171" s="285" t="s">
        <v>1218</v>
      </c>
      <c r="I171" s="303" t="s">
        <v>631</v>
      </c>
      <c r="J171" s="273">
        <v>3</v>
      </c>
      <c r="K171" s="273">
        <v>2</v>
      </c>
      <c r="L171" s="287">
        <f t="shared" si="2"/>
        <v>6</v>
      </c>
      <c r="M171" s="94" t="s">
        <v>200</v>
      </c>
      <c r="N171" s="89" t="e">
        <f>VLOOKUP(#REF!,#REF!,2,FALSE)</f>
        <v>#REF!</v>
      </c>
    </row>
    <row r="172" spans="5:14" x14ac:dyDescent="0.2">
      <c r="E172" s="282" t="s">
        <v>632</v>
      </c>
      <c r="F172" s="283" t="s">
        <v>633</v>
      </c>
      <c r="G172" s="284">
        <v>531900</v>
      </c>
      <c r="H172" s="285" t="s">
        <v>634</v>
      </c>
      <c r="I172" s="303" t="s">
        <v>635</v>
      </c>
      <c r="J172" s="273">
        <v>3</v>
      </c>
      <c r="K172" s="273">
        <v>3</v>
      </c>
      <c r="L172" s="287">
        <f t="shared" si="2"/>
        <v>9</v>
      </c>
      <c r="M172" s="94" t="s">
        <v>200</v>
      </c>
      <c r="N172" s="89" t="e">
        <f>VLOOKUP(#REF!,#REF!,2,FALSE)</f>
        <v>#REF!</v>
      </c>
    </row>
    <row r="173" spans="5:14" ht="25.5" x14ac:dyDescent="0.2">
      <c r="E173" s="268" t="s">
        <v>636</v>
      </c>
      <c r="F173" s="269" t="s">
        <v>637</v>
      </c>
      <c r="G173" s="270">
        <v>540000</v>
      </c>
      <c r="H173" s="271" t="s">
        <v>638</v>
      </c>
      <c r="I173" s="312" t="s">
        <v>639</v>
      </c>
      <c r="J173" s="295"/>
      <c r="K173" s="295"/>
      <c r="L173" s="300"/>
      <c r="M173" s="302"/>
      <c r="N173" s="89" t="e">
        <f>VLOOKUP(#REF!,#REF!,2,FALSE)</f>
        <v>#REF!</v>
      </c>
    </row>
    <row r="174" spans="5:14" x14ac:dyDescent="0.2">
      <c r="E174" s="280" t="s">
        <v>640</v>
      </c>
      <c r="F174" s="294" t="s">
        <v>1219</v>
      </c>
      <c r="G174" s="277">
        <v>541000</v>
      </c>
      <c r="H174" s="289" t="s">
        <v>642</v>
      </c>
      <c r="I174" s="279" t="s">
        <v>641</v>
      </c>
      <c r="J174" s="275"/>
      <c r="K174" s="275"/>
      <c r="L174" s="275"/>
      <c r="M174" s="302"/>
      <c r="N174" s="89" t="e">
        <f>VLOOKUP(#REF!,#REF!,2,FALSE)</f>
        <v>#REF!</v>
      </c>
    </row>
    <row r="175" spans="5:14" x14ac:dyDescent="0.2">
      <c r="E175" s="282" t="s">
        <v>643</v>
      </c>
      <c r="F175" s="283" t="s">
        <v>644</v>
      </c>
      <c r="G175" s="284">
        <v>541010</v>
      </c>
      <c r="H175" s="285" t="s">
        <v>643</v>
      </c>
      <c r="I175" s="303" t="s">
        <v>644</v>
      </c>
      <c r="J175" s="273">
        <v>4</v>
      </c>
      <c r="K175" s="273">
        <v>2</v>
      </c>
      <c r="L175" s="287">
        <f t="shared" si="2"/>
        <v>8</v>
      </c>
      <c r="M175" s="94" t="s">
        <v>200</v>
      </c>
      <c r="N175" s="89" t="e">
        <f>VLOOKUP(#REF!,#REF!,2,FALSE)</f>
        <v>#REF!</v>
      </c>
    </row>
    <row r="176" spans="5:14" x14ac:dyDescent="0.2">
      <c r="E176" s="282" t="s">
        <v>645</v>
      </c>
      <c r="F176" s="283" t="s">
        <v>646</v>
      </c>
      <c r="G176" s="284">
        <v>541011</v>
      </c>
      <c r="H176" s="285" t="s">
        <v>645</v>
      </c>
      <c r="I176" s="286" t="s">
        <v>646</v>
      </c>
      <c r="J176" s="273">
        <v>2</v>
      </c>
      <c r="K176" s="273">
        <v>2</v>
      </c>
      <c r="L176" s="287">
        <f t="shared" si="2"/>
        <v>4</v>
      </c>
      <c r="M176" s="95" t="s">
        <v>206</v>
      </c>
      <c r="N176" s="89" t="e">
        <f>VLOOKUP(#REF!,#REF!,2,FALSE)</f>
        <v>#REF!</v>
      </c>
    </row>
    <row r="177" spans="5:14" x14ac:dyDescent="0.2">
      <c r="E177" s="282" t="s">
        <v>647</v>
      </c>
      <c r="F177" s="283" t="s">
        <v>648</v>
      </c>
      <c r="G177" s="284">
        <v>541010</v>
      </c>
      <c r="H177" s="285" t="s">
        <v>643</v>
      </c>
      <c r="I177" s="303" t="s">
        <v>648</v>
      </c>
      <c r="J177" s="273">
        <v>4</v>
      </c>
      <c r="K177" s="273">
        <v>2</v>
      </c>
      <c r="L177" s="287">
        <f t="shared" si="2"/>
        <v>8</v>
      </c>
      <c r="M177" s="94" t="s">
        <v>200</v>
      </c>
      <c r="N177" s="89" t="e">
        <f>VLOOKUP(#REF!,#REF!,2,FALSE)</f>
        <v>#REF!</v>
      </c>
    </row>
    <row r="178" spans="5:14" x14ac:dyDescent="0.2">
      <c r="E178" s="282" t="s">
        <v>649</v>
      </c>
      <c r="F178" s="283" t="s">
        <v>650</v>
      </c>
      <c r="G178" s="284">
        <v>541011</v>
      </c>
      <c r="H178" s="285" t="s">
        <v>645</v>
      </c>
      <c r="I178" s="286" t="s">
        <v>650</v>
      </c>
      <c r="J178" s="273">
        <v>2</v>
      </c>
      <c r="K178" s="273">
        <v>2</v>
      </c>
      <c r="L178" s="287">
        <f t="shared" si="2"/>
        <v>4</v>
      </c>
      <c r="M178" s="95" t="s">
        <v>206</v>
      </c>
      <c r="N178" s="89" t="e">
        <f>VLOOKUP(#REF!,#REF!,2,FALSE)</f>
        <v>#REF!</v>
      </c>
    </row>
    <row r="179" spans="5:14" x14ac:dyDescent="0.2">
      <c r="E179" s="280" t="s">
        <v>651</v>
      </c>
      <c r="F179" s="276" t="s">
        <v>652</v>
      </c>
      <c r="G179" s="277">
        <v>541100</v>
      </c>
      <c r="H179" s="289" t="s">
        <v>653</v>
      </c>
      <c r="I179" s="279" t="s">
        <v>652</v>
      </c>
      <c r="J179" s="275"/>
      <c r="K179" s="275"/>
      <c r="L179" s="275"/>
      <c r="M179" s="302"/>
      <c r="N179" s="89" t="e">
        <f>VLOOKUP(#REF!,#REF!,2,FALSE)</f>
        <v>#REF!</v>
      </c>
    </row>
    <row r="180" spans="5:14" x14ac:dyDescent="0.2">
      <c r="E180" s="282" t="s">
        <v>654</v>
      </c>
      <c r="F180" s="283" t="s">
        <v>655</v>
      </c>
      <c r="G180" s="284">
        <v>541110</v>
      </c>
      <c r="H180" s="285" t="s">
        <v>654</v>
      </c>
      <c r="I180" s="303" t="s">
        <v>655</v>
      </c>
      <c r="J180" s="273">
        <v>2</v>
      </c>
      <c r="K180" s="273">
        <v>2</v>
      </c>
      <c r="L180" s="287">
        <f t="shared" si="2"/>
        <v>4</v>
      </c>
      <c r="M180" s="95" t="s">
        <v>206</v>
      </c>
      <c r="N180" s="89" t="e">
        <f>VLOOKUP(#REF!,#REF!,2,FALSE)</f>
        <v>#REF!</v>
      </c>
    </row>
    <row r="181" spans="5:14" x14ac:dyDescent="0.2">
      <c r="E181" s="282" t="s">
        <v>656</v>
      </c>
      <c r="F181" s="283" t="s">
        <v>657</v>
      </c>
      <c r="G181" s="284">
        <v>541111</v>
      </c>
      <c r="H181" s="285" t="s">
        <v>658</v>
      </c>
      <c r="I181" s="303" t="s">
        <v>657</v>
      </c>
      <c r="J181" s="273">
        <v>2</v>
      </c>
      <c r="K181" s="273">
        <v>2</v>
      </c>
      <c r="L181" s="287">
        <f t="shared" si="2"/>
        <v>4</v>
      </c>
      <c r="M181" s="95" t="s">
        <v>206</v>
      </c>
      <c r="N181" s="89" t="e">
        <f>VLOOKUP(#REF!,#REF!,2,FALSE)</f>
        <v>#REF!</v>
      </c>
    </row>
    <row r="182" spans="5:14" x14ac:dyDescent="0.2">
      <c r="E182" s="282" t="s">
        <v>659</v>
      </c>
      <c r="F182" s="283" t="s">
        <v>660</v>
      </c>
      <c r="G182" s="284">
        <v>541112</v>
      </c>
      <c r="H182" s="285" t="s">
        <v>661</v>
      </c>
      <c r="I182" s="303" t="s">
        <v>662</v>
      </c>
      <c r="J182" s="273">
        <v>2</v>
      </c>
      <c r="K182" s="273">
        <v>2</v>
      </c>
      <c r="L182" s="287">
        <f t="shared" si="2"/>
        <v>4</v>
      </c>
      <c r="M182" s="95" t="s">
        <v>206</v>
      </c>
      <c r="N182" s="89" t="e">
        <f>VLOOKUP(#REF!,#REF!,2,FALSE)</f>
        <v>#REF!</v>
      </c>
    </row>
    <row r="183" spans="5:14" ht="25.5" x14ac:dyDescent="0.2">
      <c r="E183" s="280" t="s">
        <v>663</v>
      </c>
      <c r="F183" s="276" t="s">
        <v>664</v>
      </c>
      <c r="G183" s="277">
        <v>541200</v>
      </c>
      <c r="H183" s="289" t="s">
        <v>665</v>
      </c>
      <c r="I183" s="279" t="s">
        <v>664</v>
      </c>
      <c r="J183" s="273">
        <v>4</v>
      </c>
      <c r="K183" s="273">
        <v>4</v>
      </c>
      <c r="L183" s="287">
        <f t="shared" si="2"/>
        <v>16</v>
      </c>
      <c r="M183" s="96" t="s">
        <v>227</v>
      </c>
    </row>
    <row r="184" spans="5:14" ht="25.5" x14ac:dyDescent="0.2">
      <c r="E184" s="280" t="s">
        <v>666</v>
      </c>
      <c r="F184" s="276" t="s">
        <v>667</v>
      </c>
      <c r="G184" s="277">
        <v>541300</v>
      </c>
      <c r="H184" s="289" t="s">
        <v>668</v>
      </c>
      <c r="I184" s="307" t="s">
        <v>1220</v>
      </c>
      <c r="J184" s="275"/>
      <c r="K184" s="275"/>
      <c r="L184" s="275"/>
      <c r="M184" s="302"/>
      <c r="N184" s="89" t="e">
        <f>VLOOKUP(#REF!,#REF!,2,FALSE)</f>
        <v>#REF!</v>
      </c>
    </row>
    <row r="185" spans="5:14" x14ac:dyDescent="0.2">
      <c r="E185" s="282" t="s">
        <v>1221</v>
      </c>
      <c r="F185" s="283" t="s">
        <v>669</v>
      </c>
      <c r="G185" s="284">
        <v>541310</v>
      </c>
      <c r="H185" s="282" t="s">
        <v>1221</v>
      </c>
      <c r="I185" s="303" t="s">
        <v>670</v>
      </c>
      <c r="J185" s="273">
        <v>2</v>
      </c>
      <c r="K185" s="273">
        <v>2</v>
      </c>
      <c r="L185" s="287">
        <f t="shared" si="2"/>
        <v>4</v>
      </c>
      <c r="M185" s="95" t="s">
        <v>206</v>
      </c>
      <c r="N185" s="89" t="e">
        <f>VLOOKUP(#REF!,#REF!,2,FALSE)</f>
        <v>#REF!</v>
      </c>
    </row>
    <row r="186" spans="5:14" x14ac:dyDescent="0.2">
      <c r="E186" s="282" t="s">
        <v>672</v>
      </c>
      <c r="F186" s="283" t="s">
        <v>673</v>
      </c>
      <c r="G186" s="284">
        <v>541312</v>
      </c>
      <c r="H186" s="282" t="s">
        <v>672</v>
      </c>
      <c r="I186" s="303" t="s">
        <v>673</v>
      </c>
      <c r="J186" s="273">
        <v>4</v>
      </c>
      <c r="K186" s="273">
        <v>2</v>
      </c>
      <c r="L186" s="287">
        <f t="shared" si="2"/>
        <v>8</v>
      </c>
      <c r="M186" s="94" t="s">
        <v>200</v>
      </c>
      <c r="N186" s="89" t="e">
        <f>VLOOKUP(#REF!,#REF!,2,FALSE)</f>
        <v>#REF!</v>
      </c>
    </row>
    <row r="187" spans="5:14" ht="25.5" x14ac:dyDescent="0.2">
      <c r="E187" s="313" t="s">
        <v>1222</v>
      </c>
      <c r="F187" s="283" t="s">
        <v>674</v>
      </c>
      <c r="G187" s="284">
        <v>541313</v>
      </c>
      <c r="H187" s="285" t="s">
        <v>1223</v>
      </c>
      <c r="I187" s="303" t="s">
        <v>675</v>
      </c>
      <c r="J187" s="273">
        <v>3</v>
      </c>
      <c r="K187" s="273">
        <v>4</v>
      </c>
      <c r="L187" s="287">
        <f t="shared" si="2"/>
        <v>12</v>
      </c>
      <c r="M187" s="94" t="s">
        <v>200</v>
      </c>
      <c r="N187" s="89" t="e">
        <f>VLOOKUP(#REF!,#REF!,2,FALSE)</f>
        <v>#REF!</v>
      </c>
    </row>
    <row r="188" spans="5:14" ht="25.5" x14ac:dyDescent="0.2">
      <c r="E188" s="282" t="s">
        <v>1224</v>
      </c>
      <c r="F188" s="283" t="s">
        <v>676</v>
      </c>
      <c r="G188" s="284">
        <v>541314</v>
      </c>
      <c r="H188" s="282" t="s">
        <v>1225</v>
      </c>
      <c r="I188" s="303" t="s">
        <v>677</v>
      </c>
      <c r="J188" s="273">
        <v>3</v>
      </c>
      <c r="K188" s="273">
        <v>4</v>
      </c>
      <c r="L188" s="287">
        <f t="shared" si="2"/>
        <v>12</v>
      </c>
      <c r="M188" s="94" t="s">
        <v>200</v>
      </c>
      <c r="N188" s="89" t="e">
        <f>VLOOKUP(#REF!,#REF!,2,FALSE)</f>
        <v>#REF!</v>
      </c>
    </row>
    <row r="189" spans="5:14" x14ac:dyDescent="0.2">
      <c r="E189" s="282" t="s">
        <v>678</v>
      </c>
      <c r="F189" s="283" t="s">
        <v>679</v>
      </c>
      <c r="G189" s="284">
        <v>541316</v>
      </c>
      <c r="H189" s="285" t="s">
        <v>680</v>
      </c>
      <c r="I189" s="286" t="s">
        <v>679</v>
      </c>
      <c r="J189" s="273">
        <v>3</v>
      </c>
      <c r="K189" s="273">
        <v>2</v>
      </c>
      <c r="L189" s="287">
        <f t="shared" si="2"/>
        <v>6</v>
      </c>
      <c r="M189" s="94" t="s">
        <v>200</v>
      </c>
      <c r="N189" s="89" t="e">
        <f>VLOOKUP(#REF!,#REF!,2,FALSE)</f>
        <v>#REF!</v>
      </c>
    </row>
    <row r="190" spans="5:14" x14ac:dyDescent="0.2">
      <c r="E190" s="282" t="s">
        <v>1226</v>
      </c>
      <c r="F190" s="283" t="s">
        <v>681</v>
      </c>
      <c r="G190" s="284">
        <v>541317</v>
      </c>
      <c r="H190" s="282" t="s">
        <v>1226</v>
      </c>
      <c r="I190" s="286" t="s">
        <v>681</v>
      </c>
      <c r="J190" s="273">
        <v>3</v>
      </c>
      <c r="K190" s="273">
        <v>4</v>
      </c>
      <c r="L190" s="287">
        <f t="shared" si="2"/>
        <v>12</v>
      </c>
      <c r="M190" s="94" t="s">
        <v>200</v>
      </c>
      <c r="N190" s="89" t="e">
        <f>VLOOKUP(#REF!,#REF!,2,FALSE)</f>
        <v>#REF!</v>
      </c>
    </row>
    <row r="191" spans="5:14" x14ac:dyDescent="0.2">
      <c r="E191" s="282" t="s">
        <v>1227</v>
      </c>
      <c r="F191" s="283" t="s">
        <v>671</v>
      </c>
      <c r="G191" s="284">
        <v>541318</v>
      </c>
      <c r="H191" s="282" t="s">
        <v>1227</v>
      </c>
      <c r="I191" s="303" t="s">
        <v>671</v>
      </c>
      <c r="J191" s="273">
        <v>2</v>
      </c>
      <c r="K191" s="273">
        <v>2</v>
      </c>
      <c r="L191" s="287">
        <f t="shared" si="2"/>
        <v>4</v>
      </c>
      <c r="M191" s="95" t="s">
        <v>206</v>
      </c>
      <c r="N191" s="89" t="e">
        <f>VLOOKUP(#REF!,#REF!,2,FALSE)</f>
        <v>#REF!</v>
      </c>
    </row>
    <row r="192" spans="5:14" x14ac:dyDescent="0.2">
      <c r="E192" s="280" t="s">
        <v>682</v>
      </c>
      <c r="F192" s="294" t="s">
        <v>1228</v>
      </c>
      <c r="G192" s="277">
        <v>541400</v>
      </c>
      <c r="H192" s="314" t="s">
        <v>684</v>
      </c>
      <c r="I192" s="279" t="s">
        <v>683</v>
      </c>
      <c r="J192" s="273">
        <v>3</v>
      </c>
      <c r="K192" s="273">
        <v>4</v>
      </c>
      <c r="L192" s="287">
        <f t="shared" si="2"/>
        <v>12</v>
      </c>
      <c r="M192" s="94" t="s">
        <v>200</v>
      </c>
    </row>
    <row r="193" spans="5:14" x14ac:dyDescent="0.2">
      <c r="E193" s="280" t="s">
        <v>685</v>
      </c>
      <c r="F193" s="276" t="s">
        <v>686</v>
      </c>
      <c r="G193" s="277">
        <v>541500</v>
      </c>
      <c r="H193" s="314" t="s">
        <v>687</v>
      </c>
      <c r="I193" s="315" t="s">
        <v>686</v>
      </c>
      <c r="J193" s="273">
        <v>3</v>
      </c>
      <c r="K193" s="273">
        <v>4</v>
      </c>
      <c r="L193" s="287">
        <f t="shared" si="2"/>
        <v>12</v>
      </c>
      <c r="M193" s="94" t="s">
        <v>200</v>
      </c>
    </row>
    <row r="194" spans="5:14" ht="25.5" x14ac:dyDescent="0.2">
      <c r="E194" s="280" t="s">
        <v>688</v>
      </c>
      <c r="F194" s="294" t="s">
        <v>1229</v>
      </c>
      <c r="G194" s="277">
        <v>541600</v>
      </c>
      <c r="H194" s="289" t="s">
        <v>689</v>
      </c>
      <c r="I194" s="315" t="s">
        <v>690</v>
      </c>
      <c r="J194" s="273">
        <v>3</v>
      </c>
      <c r="K194" s="273">
        <v>2</v>
      </c>
      <c r="L194" s="287">
        <f t="shared" si="2"/>
        <v>6</v>
      </c>
      <c r="M194" s="94" t="s">
        <v>200</v>
      </c>
    </row>
    <row r="195" spans="5:14" ht="25.5" x14ac:dyDescent="0.2">
      <c r="E195" s="280" t="s">
        <v>691</v>
      </c>
      <c r="F195" s="294" t="s">
        <v>1230</v>
      </c>
      <c r="G195" s="277">
        <v>541700</v>
      </c>
      <c r="H195" s="289" t="s">
        <v>692</v>
      </c>
      <c r="I195" s="279" t="s">
        <v>1231</v>
      </c>
      <c r="J195" s="273">
        <v>3</v>
      </c>
      <c r="K195" s="273">
        <v>2</v>
      </c>
      <c r="L195" s="287">
        <f t="shared" si="2"/>
        <v>6</v>
      </c>
      <c r="M195" s="94" t="s">
        <v>200</v>
      </c>
      <c r="N195" s="89" t="e">
        <f>VLOOKUP(#REF!,#REF!,2,FALSE)</f>
        <v>#REF!</v>
      </c>
    </row>
    <row r="196" spans="5:14" x14ac:dyDescent="0.2">
      <c r="E196" s="268" t="s">
        <v>693</v>
      </c>
      <c r="F196" s="269" t="s">
        <v>694</v>
      </c>
      <c r="G196" s="270">
        <v>550000</v>
      </c>
      <c r="H196" s="271" t="s">
        <v>695</v>
      </c>
      <c r="I196" s="312" t="s">
        <v>696</v>
      </c>
      <c r="J196" s="273"/>
      <c r="K196" s="273"/>
      <c r="L196" s="300"/>
      <c r="M196" s="302"/>
      <c r="N196" s="89" t="e">
        <f>VLOOKUP(#REF!,#REF!,2,FALSE)</f>
        <v>#REF!</v>
      </c>
    </row>
    <row r="197" spans="5:14" x14ac:dyDescent="0.2">
      <c r="E197" s="280" t="s">
        <v>697</v>
      </c>
      <c r="F197" s="276" t="s">
        <v>698</v>
      </c>
      <c r="G197" s="277">
        <v>551000</v>
      </c>
      <c r="H197" s="289" t="s">
        <v>699</v>
      </c>
      <c r="I197" s="279" t="s">
        <v>698</v>
      </c>
      <c r="J197" s="275"/>
      <c r="K197" s="275"/>
      <c r="L197" s="290"/>
      <c r="M197" s="302"/>
      <c r="N197" s="89" t="e">
        <f>VLOOKUP(#REF!,#REF!,2,FALSE)</f>
        <v>#REF!</v>
      </c>
    </row>
    <row r="198" spans="5:14" x14ac:dyDescent="0.2">
      <c r="E198" s="282" t="s">
        <v>700</v>
      </c>
      <c r="F198" s="283" t="s">
        <v>701</v>
      </c>
      <c r="G198" s="284">
        <v>551010</v>
      </c>
      <c r="H198" s="285" t="s">
        <v>702</v>
      </c>
      <c r="I198" s="286" t="s">
        <v>703</v>
      </c>
      <c r="J198" s="273">
        <v>3</v>
      </c>
      <c r="K198" s="273">
        <v>4</v>
      </c>
      <c r="L198" s="287">
        <f t="shared" si="2"/>
        <v>12</v>
      </c>
      <c r="M198" s="94" t="s">
        <v>200</v>
      </c>
      <c r="N198" s="89" t="e">
        <f>VLOOKUP(#REF!,#REF!,2,FALSE)</f>
        <v>#REF!</v>
      </c>
    </row>
    <row r="199" spans="5:14" ht="25.5" x14ac:dyDescent="0.2">
      <c r="E199" s="282" t="s">
        <v>1232</v>
      </c>
      <c r="F199" s="283" t="s">
        <v>1233</v>
      </c>
      <c r="G199" s="284">
        <v>551018</v>
      </c>
      <c r="H199" s="282" t="s">
        <v>1234</v>
      </c>
      <c r="I199" s="286" t="s">
        <v>1233</v>
      </c>
      <c r="J199" s="273">
        <v>4</v>
      </c>
      <c r="K199" s="273">
        <v>4</v>
      </c>
      <c r="L199" s="287">
        <f t="shared" si="2"/>
        <v>16</v>
      </c>
      <c r="M199" s="96" t="s">
        <v>227</v>
      </c>
      <c r="N199" s="89" t="e">
        <f>VLOOKUP(#REF!,#REF!,2,FALSE)</f>
        <v>#REF!</v>
      </c>
    </row>
    <row r="200" spans="5:14" ht="25.5" x14ac:dyDescent="0.2">
      <c r="E200" s="282" t="s">
        <v>1235</v>
      </c>
      <c r="F200" s="283" t="s">
        <v>1236</v>
      </c>
      <c r="G200" s="284">
        <v>551019</v>
      </c>
      <c r="H200" s="282" t="s">
        <v>1237</v>
      </c>
      <c r="I200" s="286" t="s">
        <v>1236</v>
      </c>
      <c r="J200" s="273">
        <v>4</v>
      </c>
      <c r="K200" s="273">
        <v>4</v>
      </c>
      <c r="L200" s="287">
        <f t="shared" si="2"/>
        <v>16</v>
      </c>
      <c r="M200" s="96" t="s">
        <v>227</v>
      </c>
      <c r="N200" s="89" t="e">
        <f>VLOOKUP(#REF!,#REF!,2,FALSE)</f>
        <v>#REF!</v>
      </c>
    </row>
    <row r="201" spans="5:14" x14ac:dyDescent="0.2">
      <c r="E201" s="282" t="s">
        <v>1238</v>
      </c>
      <c r="F201" s="283" t="s">
        <v>1239</v>
      </c>
      <c r="G201" s="284">
        <v>551020</v>
      </c>
      <c r="H201" s="282" t="s">
        <v>1240</v>
      </c>
      <c r="I201" s="286" t="s">
        <v>1239</v>
      </c>
      <c r="J201" s="273">
        <v>4</v>
      </c>
      <c r="K201" s="273">
        <v>4</v>
      </c>
      <c r="L201" s="287">
        <f t="shared" si="2"/>
        <v>16</v>
      </c>
      <c r="M201" s="96" t="s">
        <v>227</v>
      </c>
      <c r="N201" s="89" t="e">
        <f>VLOOKUP(#REF!,#REF!,2,FALSE)</f>
        <v>#REF!</v>
      </c>
    </row>
    <row r="202" spans="5:14" ht="25.5" x14ac:dyDescent="0.2">
      <c r="E202" s="316" t="s">
        <v>1241</v>
      </c>
      <c r="F202" s="283" t="s">
        <v>704</v>
      </c>
      <c r="G202" s="284">
        <v>551013</v>
      </c>
      <c r="H202" s="285" t="s">
        <v>1242</v>
      </c>
      <c r="I202" s="286" t="s">
        <v>705</v>
      </c>
      <c r="J202" s="273">
        <v>4</v>
      </c>
      <c r="K202" s="273">
        <v>4</v>
      </c>
      <c r="L202" s="287">
        <f t="shared" si="2"/>
        <v>16</v>
      </c>
      <c r="M202" s="96" t="s">
        <v>227</v>
      </c>
      <c r="N202" s="89" t="e">
        <f>VLOOKUP(#REF!,#REF!,2,FALSE)</f>
        <v>#REF!</v>
      </c>
    </row>
    <row r="203" spans="5:14" x14ac:dyDescent="0.2">
      <c r="E203" s="282" t="s">
        <v>706</v>
      </c>
      <c r="F203" s="283" t="s">
        <v>707</v>
      </c>
      <c r="G203" s="284">
        <v>551016</v>
      </c>
      <c r="H203" s="285" t="s">
        <v>706</v>
      </c>
      <c r="I203" s="303" t="s">
        <v>707</v>
      </c>
      <c r="J203" s="273">
        <v>4</v>
      </c>
      <c r="K203" s="273">
        <v>4</v>
      </c>
      <c r="L203" s="287">
        <f t="shared" si="2"/>
        <v>16</v>
      </c>
      <c r="M203" s="96" t="s">
        <v>227</v>
      </c>
      <c r="N203" s="89" t="e">
        <f>VLOOKUP(#REF!,#REF!,2,FALSE)</f>
        <v>#REF!</v>
      </c>
    </row>
    <row r="204" spans="5:14" x14ac:dyDescent="0.2">
      <c r="E204" s="280" t="s">
        <v>708</v>
      </c>
      <c r="F204" s="276" t="s">
        <v>709</v>
      </c>
      <c r="G204" s="277">
        <v>551100</v>
      </c>
      <c r="H204" s="289" t="s">
        <v>708</v>
      </c>
      <c r="I204" s="279" t="s">
        <v>709</v>
      </c>
      <c r="J204" s="275"/>
      <c r="K204" s="275"/>
      <c r="L204" s="290"/>
      <c r="M204" s="302"/>
      <c r="N204" s="89" t="e">
        <f>VLOOKUP(#REF!,#REF!,2,FALSE)</f>
        <v>#REF!</v>
      </c>
    </row>
    <row r="205" spans="5:14" x14ac:dyDescent="0.2">
      <c r="E205" s="282" t="s">
        <v>710</v>
      </c>
      <c r="F205" s="283" t="s">
        <v>711</v>
      </c>
      <c r="G205" s="284">
        <v>551110</v>
      </c>
      <c r="H205" s="285" t="s">
        <v>712</v>
      </c>
      <c r="I205" s="286" t="s">
        <v>713</v>
      </c>
      <c r="J205" s="273">
        <v>3</v>
      </c>
      <c r="K205" s="273">
        <v>4</v>
      </c>
      <c r="L205" s="287">
        <f t="shared" ref="L205:L268" si="3">J205*K205</f>
        <v>12</v>
      </c>
      <c r="M205" s="94" t="s">
        <v>200</v>
      </c>
      <c r="N205" s="89" t="e">
        <f>VLOOKUP(#REF!,#REF!,2,FALSE)</f>
        <v>#REF!</v>
      </c>
    </row>
    <row r="206" spans="5:14" ht="25.5" x14ac:dyDescent="0.2">
      <c r="E206" s="282" t="s">
        <v>714</v>
      </c>
      <c r="F206" s="283" t="s">
        <v>715</v>
      </c>
      <c r="G206" s="284">
        <v>551111</v>
      </c>
      <c r="H206" s="285" t="s">
        <v>716</v>
      </c>
      <c r="I206" s="286" t="s">
        <v>717</v>
      </c>
      <c r="J206" s="273">
        <v>3</v>
      </c>
      <c r="K206" s="273">
        <v>4</v>
      </c>
      <c r="L206" s="287">
        <f t="shared" si="3"/>
        <v>12</v>
      </c>
      <c r="M206" s="94" t="s">
        <v>200</v>
      </c>
      <c r="N206" s="89" t="e">
        <f>VLOOKUP(#REF!,#REF!,2,FALSE)</f>
        <v>#REF!</v>
      </c>
    </row>
    <row r="207" spans="5:14" x14ac:dyDescent="0.2">
      <c r="E207" s="280" t="s">
        <v>718</v>
      </c>
      <c r="F207" s="276" t="s">
        <v>719</v>
      </c>
      <c r="G207" s="277">
        <v>551200</v>
      </c>
      <c r="H207" s="289" t="s">
        <v>718</v>
      </c>
      <c r="I207" s="279" t="s">
        <v>719</v>
      </c>
      <c r="J207" s="275"/>
      <c r="K207" s="275"/>
      <c r="L207" s="290"/>
      <c r="M207" s="302"/>
      <c r="N207" s="89" t="e">
        <f>VLOOKUP(#REF!,#REF!,2,FALSE)</f>
        <v>#REF!</v>
      </c>
    </row>
    <row r="208" spans="5:14" x14ac:dyDescent="0.2">
      <c r="E208" s="282" t="s">
        <v>720</v>
      </c>
      <c r="F208" s="283" t="s">
        <v>721</v>
      </c>
      <c r="G208" s="284">
        <v>551210</v>
      </c>
      <c r="H208" s="285" t="s">
        <v>720</v>
      </c>
      <c r="I208" s="303" t="s">
        <v>721</v>
      </c>
      <c r="J208" s="273">
        <v>4</v>
      </c>
      <c r="K208" s="273">
        <v>4</v>
      </c>
      <c r="L208" s="287">
        <f t="shared" si="3"/>
        <v>16</v>
      </c>
      <c r="M208" s="96" t="s">
        <v>227</v>
      </c>
      <c r="N208" s="89" t="e">
        <f>VLOOKUP(#REF!,#REF!,2,FALSE)</f>
        <v>#REF!</v>
      </c>
    </row>
    <row r="209" spans="5:14" ht="25.5" x14ac:dyDescent="0.2">
      <c r="E209" s="282" t="s">
        <v>722</v>
      </c>
      <c r="F209" s="283" t="s">
        <v>723</v>
      </c>
      <c r="G209" s="284">
        <v>551211</v>
      </c>
      <c r="H209" s="285" t="s">
        <v>724</v>
      </c>
      <c r="I209" s="286" t="s">
        <v>725</v>
      </c>
      <c r="J209" s="273">
        <v>4</v>
      </c>
      <c r="K209" s="273">
        <v>4</v>
      </c>
      <c r="L209" s="287">
        <f t="shared" si="3"/>
        <v>16</v>
      </c>
      <c r="M209" s="96" t="s">
        <v>227</v>
      </c>
      <c r="N209" s="89" t="e">
        <f>VLOOKUP(#REF!,#REF!,2,FALSE)</f>
        <v>#REF!</v>
      </c>
    </row>
    <row r="210" spans="5:14" x14ac:dyDescent="0.2">
      <c r="E210" s="280" t="s">
        <v>726</v>
      </c>
      <c r="F210" s="276" t="s">
        <v>727</v>
      </c>
      <c r="G210" s="277">
        <v>551300</v>
      </c>
      <c r="H210" s="289" t="s">
        <v>728</v>
      </c>
      <c r="I210" s="315" t="s">
        <v>729</v>
      </c>
      <c r="J210" s="273">
        <v>4</v>
      </c>
      <c r="K210" s="273">
        <v>4</v>
      </c>
      <c r="L210" s="287">
        <f t="shared" si="3"/>
        <v>16</v>
      </c>
      <c r="M210" s="96" t="s">
        <v>227</v>
      </c>
      <c r="N210" s="89" t="e">
        <f>VLOOKUP(#REF!,#REF!,2,FALSE)</f>
        <v>#REF!</v>
      </c>
    </row>
    <row r="211" spans="5:14" x14ac:dyDescent="0.2">
      <c r="E211" s="280" t="s">
        <v>1243</v>
      </c>
      <c r="F211" s="276" t="s">
        <v>1244</v>
      </c>
      <c r="G211" s="277">
        <v>551310</v>
      </c>
      <c r="H211" s="280" t="s">
        <v>1243</v>
      </c>
      <c r="I211" s="315" t="s">
        <v>1244</v>
      </c>
      <c r="J211" s="273">
        <v>4</v>
      </c>
      <c r="K211" s="273">
        <v>4</v>
      </c>
      <c r="L211" s="287">
        <f t="shared" si="3"/>
        <v>16</v>
      </c>
      <c r="M211" s="96" t="s">
        <v>227</v>
      </c>
      <c r="N211" s="89" t="e">
        <f>VLOOKUP(#REF!,#REF!,2,FALSE)</f>
        <v>#REF!</v>
      </c>
    </row>
    <row r="212" spans="5:14" x14ac:dyDescent="0.2">
      <c r="E212" s="280" t="s">
        <v>730</v>
      </c>
      <c r="F212" s="276" t="s">
        <v>731</v>
      </c>
      <c r="G212" s="277">
        <v>551400</v>
      </c>
      <c r="H212" s="289" t="s">
        <v>730</v>
      </c>
      <c r="I212" s="307" t="s">
        <v>1245</v>
      </c>
      <c r="J212" s="273">
        <v>1</v>
      </c>
      <c r="K212" s="273">
        <v>1</v>
      </c>
      <c r="L212" s="287">
        <f t="shared" si="3"/>
        <v>1</v>
      </c>
      <c r="M212" s="95" t="s">
        <v>206</v>
      </c>
      <c r="N212" s="89" t="e">
        <f>VLOOKUP(#REF!,#REF!,2,FALSE)</f>
        <v>#REF!</v>
      </c>
    </row>
    <row r="213" spans="5:14" x14ac:dyDescent="0.2">
      <c r="E213" s="280" t="s">
        <v>732</v>
      </c>
      <c r="F213" s="276" t="s">
        <v>733</v>
      </c>
      <c r="G213" s="277">
        <v>551500</v>
      </c>
      <c r="H213" s="289" t="s">
        <v>734</v>
      </c>
      <c r="I213" s="279" t="s">
        <v>733</v>
      </c>
      <c r="J213" s="275"/>
      <c r="K213" s="275"/>
      <c r="L213" s="290"/>
      <c r="M213" s="302"/>
      <c r="N213" s="89" t="e">
        <f>VLOOKUP(#REF!,#REF!,2,FALSE)</f>
        <v>#REF!</v>
      </c>
    </row>
    <row r="214" spans="5:14" x14ac:dyDescent="0.2">
      <c r="E214" s="282" t="s">
        <v>735</v>
      </c>
      <c r="F214" s="283" t="s">
        <v>736</v>
      </c>
      <c r="G214" s="284">
        <v>551510</v>
      </c>
      <c r="H214" s="285" t="s">
        <v>735</v>
      </c>
      <c r="I214" s="303" t="s">
        <v>737</v>
      </c>
      <c r="J214" s="273">
        <v>3</v>
      </c>
      <c r="K214" s="273">
        <v>3</v>
      </c>
      <c r="L214" s="287">
        <f t="shared" si="3"/>
        <v>9</v>
      </c>
      <c r="M214" s="94" t="s">
        <v>200</v>
      </c>
      <c r="N214" s="89" t="e">
        <f>VLOOKUP(#REF!,#REF!,2,FALSE)</f>
        <v>#REF!</v>
      </c>
    </row>
    <row r="215" spans="5:14" ht="26.25" customHeight="1" x14ac:dyDescent="0.2">
      <c r="E215" s="282" t="s">
        <v>738</v>
      </c>
      <c r="F215" s="283" t="s">
        <v>739</v>
      </c>
      <c r="G215" s="284">
        <v>551511</v>
      </c>
      <c r="H215" s="285" t="s">
        <v>738</v>
      </c>
      <c r="I215" s="303" t="s">
        <v>740</v>
      </c>
      <c r="J215" s="273">
        <v>3</v>
      </c>
      <c r="K215" s="273">
        <v>3</v>
      </c>
      <c r="L215" s="287">
        <f t="shared" si="3"/>
        <v>9</v>
      </c>
      <c r="M215" s="94" t="s">
        <v>200</v>
      </c>
      <c r="N215" s="89" t="e">
        <f>VLOOKUP(#REF!,#REF!,2,FALSE)</f>
        <v>#REF!</v>
      </c>
    </row>
    <row r="216" spans="5:14" x14ac:dyDescent="0.2">
      <c r="E216" s="282" t="s">
        <v>741</v>
      </c>
      <c r="F216" s="283" t="s">
        <v>742</v>
      </c>
      <c r="G216" s="284">
        <v>551512</v>
      </c>
      <c r="H216" s="285" t="s">
        <v>741</v>
      </c>
      <c r="I216" s="303" t="s">
        <v>743</v>
      </c>
      <c r="J216" s="273">
        <v>3</v>
      </c>
      <c r="K216" s="273">
        <v>3</v>
      </c>
      <c r="L216" s="287">
        <f t="shared" si="3"/>
        <v>9</v>
      </c>
      <c r="M216" s="94" t="s">
        <v>200</v>
      </c>
      <c r="N216" s="89" t="e">
        <f>VLOOKUP(#REF!,#REF!,2,FALSE)</f>
        <v>#REF!</v>
      </c>
    </row>
    <row r="217" spans="5:14" x14ac:dyDescent="0.2">
      <c r="E217" s="282" t="s">
        <v>744</v>
      </c>
      <c r="F217" s="283" t="s">
        <v>745</v>
      </c>
      <c r="G217" s="284">
        <v>551513</v>
      </c>
      <c r="H217" s="285" t="s">
        <v>744</v>
      </c>
      <c r="I217" s="303" t="s">
        <v>745</v>
      </c>
      <c r="J217" s="273">
        <v>3</v>
      </c>
      <c r="K217" s="273">
        <v>3</v>
      </c>
      <c r="L217" s="287">
        <f t="shared" si="3"/>
        <v>9</v>
      </c>
      <c r="M217" s="94" t="s">
        <v>200</v>
      </c>
      <c r="N217" s="89" t="e">
        <f>VLOOKUP(#REF!,#REF!,2,FALSE)</f>
        <v>#REF!</v>
      </c>
    </row>
    <row r="218" spans="5:14" x14ac:dyDescent="0.2">
      <c r="E218" s="282" t="s">
        <v>746</v>
      </c>
      <c r="F218" s="283" t="s">
        <v>747</v>
      </c>
      <c r="G218" s="284">
        <v>551514</v>
      </c>
      <c r="H218" s="285" t="s">
        <v>746</v>
      </c>
      <c r="I218" s="303" t="s">
        <v>748</v>
      </c>
      <c r="J218" s="273">
        <v>3</v>
      </c>
      <c r="K218" s="273">
        <v>3</v>
      </c>
      <c r="L218" s="287">
        <f t="shared" si="3"/>
        <v>9</v>
      </c>
      <c r="M218" s="94" t="s">
        <v>200</v>
      </c>
      <c r="N218" s="89" t="e">
        <f>VLOOKUP(#REF!,#REF!,2,FALSE)</f>
        <v>#REF!</v>
      </c>
    </row>
    <row r="219" spans="5:14" x14ac:dyDescent="0.2">
      <c r="E219" s="282" t="s">
        <v>749</v>
      </c>
      <c r="F219" s="283" t="s">
        <v>750</v>
      </c>
      <c r="G219" s="284">
        <v>551515</v>
      </c>
      <c r="H219" s="285" t="s">
        <v>749</v>
      </c>
      <c r="I219" s="303" t="s">
        <v>751</v>
      </c>
      <c r="J219" s="273">
        <v>3</v>
      </c>
      <c r="K219" s="273">
        <v>3</v>
      </c>
      <c r="L219" s="287">
        <f t="shared" si="3"/>
        <v>9</v>
      </c>
      <c r="M219" s="94" t="s">
        <v>200</v>
      </c>
      <c r="N219" s="89" t="e">
        <f>VLOOKUP(#REF!,#REF!,2,FALSE)</f>
        <v>#REF!</v>
      </c>
    </row>
    <row r="220" spans="5:14" x14ac:dyDescent="0.2">
      <c r="E220" s="282" t="s">
        <v>752</v>
      </c>
      <c r="F220" s="283" t="s">
        <v>753</v>
      </c>
      <c r="G220" s="284">
        <v>551516</v>
      </c>
      <c r="H220" s="285" t="s">
        <v>754</v>
      </c>
      <c r="I220" s="286" t="s">
        <v>753</v>
      </c>
      <c r="J220" s="273">
        <v>3</v>
      </c>
      <c r="K220" s="273">
        <v>3</v>
      </c>
      <c r="L220" s="287">
        <f t="shared" si="3"/>
        <v>9</v>
      </c>
      <c r="M220" s="94" t="s">
        <v>200</v>
      </c>
      <c r="N220" s="89" t="e">
        <f>VLOOKUP(#REF!,#REF!,2,FALSE)</f>
        <v>#REF!</v>
      </c>
    </row>
    <row r="221" spans="5:14" x14ac:dyDescent="0.2">
      <c r="E221" s="282" t="s">
        <v>755</v>
      </c>
      <c r="F221" s="283" t="s">
        <v>756</v>
      </c>
      <c r="G221" s="284">
        <v>551513</v>
      </c>
      <c r="H221" s="285" t="s">
        <v>744</v>
      </c>
      <c r="I221" s="303" t="s">
        <v>745</v>
      </c>
      <c r="J221" s="273">
        <v>3</v>
      </c>
      <c r="K221" s="273">
        <v>3</v>
      </c>
      <c r="L221" s="287">
        <f t="shared" si="3"/>
        <v>9</v>
      </c>
      <c r="M221" s="94" t="s">
        <v>200</v>
      </c>
      <c r="N221" s="89" t="e">
        <f>VLOOKUP(#REF!,#REF!,2,FALSE)</f>
        <v>#REF!</v>
      </c>
    </row>
    <row r="222" spans="5:14" x14ac:dyDescent="0.2">
      <c r="E222" s="282" t="s">
        <v>757</v>
      </c>
      <c r="F222" s="283" t="s">
        <v>758</v>
      </c>
      <c r="G222" s="284">
        <v>551514</v>
      </c>
      <c r="H222" s="285" t="s">
        <v>746</v>
      </c>
      <c r="I222" s="303" t="s">
        <v>748</v>
      </c>
      <c r="J222" s="273">
        <v>3</v>
      </c>
      <c r="K222" s="273">
        <v>3</v>
      </c>
      <c r="L222" s="287">
        <f t="shared" si="3"/>
        <v>9</v>
      </c>
      <c r="M222" s="94" t="s">
        <v>200</v>
      </c>
      <c r="N222" s="89" t="e">
        <f>VLOOKUP(#REF!,#REF!,2,FALSE)</f>
        <v>#REF!</v>
      </c>
    </row>
    <row r="223" spans="5:14" x14ac:dyDescent="0.2">
      <c r="E223" s="280" t="s">
        <v>759</v>
      </c>
      <c r="F223" s="276" t="s">
        <v>760</v>
      </c>
      <c r="G223" s="277">
        <v>551600</v>
      </c>
      <c r="H223" s="289" t="s">
        <v>759</v>
      </c>
      <c r="I223" s="307" t="s">
        <v>1246</v>
      </c>
      <c r="J223" s="273">
        <v>1</v>
      </c>
      <c r="K223" s="273">
        <v>1</v>
      </c>
      <c r="L223" s="287">
        <f t="shared" si="3"/>
        <v>1</v>
      </c>
      <c r="M223" s="95" t="s">
        <v>206</v>
      </c>
      <c r="N223" s="89" t="e">
        <f>VLOOKUP(#REF!,#REF!,2,FALSE)</f>
        <v>#REF!</v>
      </c>
    </row>
    <row r="224" spans="5:14" x14ac:dyDescent="0.2">
      <c r="E224" s="280" t="s">
        <v>761</v>
      </c>
      <c r="F224" s="276" t="s">
        <v>762</v>
      </c>
      <c r="G224" s="277">
        <v>551700</v>
      </c>
      <c r="H224" s="289" t="s">
        <v>761</v>
      </c>
      <c r="I224" s="307" t="s">
        <v>1247</v>
      </c>
      <c r="J224" s="273">
        <v>3</v>
      </c>
      <c r="K224" s="273">
        <v>3</v>
      </c>
      <c r="L224" s="287">
        <f t="shared" si="3"/>
        <v>9</v>
      </c>
      <c r="M224" s="94" t="s">
        <v>200</v>
      </c>
      <c r="N224" s="89" t="e">
        <f>VLOOKUP(#REF!,#REF!,2,FALSE)</f>
        <v>#REF!</v>
      </c>
    </row>
    <row r="225" spans="5:14" x14ac:dyDescent="0.2">
      <c r="E225" s="280" t="s">
        <v>763</v>
      </c>
      <c r="F225" s="276" t="s">
        <v>764</v>
      </c>
      <c r="G225" s="277">
        <v>551800</v>
      </c>
      <c r="H225" s="289" t="s">
        <v>763</v>
      </c>
      <c r="I225" s="307" t="s">
        <v>1248</v>
      </c>
      <c r="J225" s="273">
        <v>3</v>
      </c>
      <c r="K225" s="273">
        <v>2</v>
      </c>
      <c r="L225" s="287">
        <f t="shared" si="3"/>
        <v>6</v>
      </c>
      <c r="M225" s="94" t="s">
        <v>200</v>
      </c>
      <c r="N225" s="89" t="e">
        <f>VLOOKUP(#REF!,#REF!,2,FALSE)</f>
        <v>#REF!</v>
      </c>
    </row>
    <row r="226" spans="5:14" ht="25.5" x14ac:dyDescent="0.2">
      <c r="E226" s="280" t="s">
        <v>765</v>
      </c>
      <c r="F226" s="294" t="s">
        <v>1249</v>
      </c>
      <c r="G226" s="277">
        <v>551900</v>
      </c>
      <c r="H226" s="289" t="s">
        <v>766</v>
      </c>
      <c r="I226" s="307" t="s">
        <v>1250</v>
      </c>
      <c r="J226" s="273">
        <v>1</v>
      </c>
      <c r="K226" s="273">
        <v>1</v>
      </c>
      <c r="L226" s="287">
        <f t="shared" si="3"/>
        <v>1</v>
      </c>
      <c r="M226" s="95" t="s">
        <v>206</v>
      </c>
      <c r="N226" s="89" t="e">
        <f>VLOOKUP(#REF!,#REF!,2,FALSE)</f>
        <v>#REF!</v>
      </c>
    </row>
    <row r="227" spans="5:14" x14ac:dyDescent="0.2">
      <c r="E227" s="280" t="s">
        <v>767</v>
      </c>
      <c r="F227" s="276" t="s">
        <v>768</v>
      </c>
      <c r="G227" s="277">
        <v>552000</v>
      </c>
      <c r="H227" s="289" t="s">
        <v>769</v>
      </c>
      <c r="I227" s="307" t="s">
        <v>1251</v>
      </c>
      <c r="J227" s="273">
        <v>1</v>
      </c>
      <c r="K227" s="273">
        <v>1</v>
      </c>
      <c r="L227" s="287">
        <f t="shared" si="3"/>
        <v>1</v>
      </c>
      <c r="M227" s="95" t="s">
        <v>206</v>
      </c>
      <c r="N227" s="89" t="e">
        <f>VLOOKUP(#REF!,#REF!,2,FALSE)</f>
        <v>#REF!</v>
      </c>
    </row>
    <row r="228" spans="5:14" x14ac:dyDescent="0.2">
      <c r="E228" s="280" t="s">
        <v>770</v>
      </c>
      <c r="F228" s="276" t="s">
        <v>771</v>
      </c>
      <c r="G228" s="277">
        <v>551700</v>
      </c>
      <c r="H228" s="289" t="s">
        <v>761</v>
      </c>
      <c r="I228" s="307" t="s">
        <v>1247</v>
      </c>
      <c r="J228" s="273">
        <v>2</v>
      </c>
      <c r="K228" s="273">
        <v>2</v>
      </c>
      <c r="L228" s="287">
        <f t="shared" si="3"/>
        <v>4</v>
      </c>
      <c r="M228" s="95" t="s">
        <v>206</v>
      </c>
      <c r="N228" s="89" t="e">
        <f>VLOOKUP(#REF!,#REF!,2,FALSE)</f>
        <v>#REF!</v>
      </c>
    </row>
    <row r="229" spans="5:14" ht="25.5" x14ac:dyDescent="0.2">
      <c r="E229" s="280" t="s">
        <v>772</v>
      </c>
      <c r="F229" s="294" t="s">
        <v>1252</v>
      </c>
      <c r="G229" s="277">
        <v>551800</v>
      </c>
      <c r="H229" s="289" t="s">
        <v>763</v>
      </c>
      <c r="I229" s="307" t="s">
        <v>1248</v>
      </c>
      <c r="J229" s="273">
        <v>3</v>
      </c>
      <c r="K229" s="273">
        <v>2</v>
      </c>
      <c r="L229" s="287">
        <f t="shared" si="3"/>
        <v>6</v>
      </c>
      <c r="M229" s="94" t="s">
        <v>200</v>
      </c>
      <c r="N229" s="89" t="e">
        <f>VLOOKUP(#REF!,#REF!,2,FALSE)</f>
        <v>#REF!</v>
      </c>
    </row>
    <row r="230" spans="5:14" ht="25.5" x14ac:dyDescent="0.2">
      <c r="E230" s="280" t="s">
        <v>773</v>
      </c>
      <c r="F230" s="294" t="s">
        <v>1253</v>
      </c>
      <c r="G230" s="277">
        <v>551900</v>
      </c>
      <c r="H230" s="289" t="s">
        <v>766</v>
      </c>
      <c r="I230" s="307" t="s">
        <v>1254</v>
      </c>
      <c r="J230" s="273">
        <v>1</v>
      </c>
      <c r="K230" s="273">
        <v>1</v>
      </c>
      <c r="L230" s="287">
        <f t="shared" si="3"/>
        <v>1</v>
      </c>
      <c r="M230" s="95" t="s">
        <v>206</v>
      </c>
      <c r="N230" s="89" t="e">
        <f>VLOOKUP(#REF!,#REF!,2,FALSE)</f>
        <v>#REF!</v>
      </c>
    </row>
    <row r="231" spans="5:14" x14ac:dyDescent="0.2">
      <c r="E231" s="280" t="s">
        <v>774</v>
      </c>
      <c r="F231" s="294" t="s">
        <v>1255</v>
      </c>
      <c r="G231" s="277">
        <v>552000</v>
      </c>
      <c r="H231" s="289" t="s">
        <v>769</v>
      </c>
      <c r="I231" s="307" t="s">
        <v>1256</v>
      </c>
      <c r="J231" s="273">
        <v>1</v>
      </c>
      <c r="K231" s="273">
        <v>1</v>
      </c>
      <c r="L231" s="287">
        <f t="shared" si="3"/>
        <v>1</v>
      </c>
      <c r="M231" s="95" t="s">
        <v>206</v>
      </c>
      <c r="N231" s="89" t="e">
        <f>VLOOKUP(#REF!,#REF!,2,FALSE)</f>
        <v>#REF!</v>
      </c>
    </row>
    <row r="232" spans="5:14" x14ac:dyDescent="0.2">
      <c r="E232" s="280" t="s">
        <v>775</v>
      </c>
      <c r="F232" s="276" t="s">
        <v>776</v>
      </c>
      <c r="G232" s="277">
        <v>552100</v>
      </c>
      <c r="H232" s="289" t="s">
        <v>777</v>
      </c>
      <c r="I232" s="307" t="s">
        <v>778</v>
      </c>
      <c r="J232" s="273">
        <v>4</v>
      </c>
      <c r="K232" s="273">
        <v>4</v>
      </c>
      <c r="L232" s="287">
        <f t="shared" si="3"/>
        <v>16</v>
      </c>
      <c r="M232" s="96" t="s">
        <v>227</v>
      </c>
      <c r="N232" s="89" t="e">
        <f>VLOOKUP(#REF!,#REF!,2,FALSE)</f>
        <v>#REF!</v>
      </c>
    </row>
    <row r="233" spans="5:14" x14ac:dyDescent="0.2">
      <c r="E233" s="280" t="s">
        <v>777</v>
      </c>
      <c r="F233" s="294" t="s">
        <v>778</v>
      </c>
      <c r="G233" s="277">
        <v>552100</v>
      </c>
      <c r="H233" s="289" t="s">
        <v>779</v>
      </c>
      <c r="I233" s="317" t="s">
        <v>778</v>
      </c>
      <c r="J233" s="273">
        <v>4</v>
      </c>
      <c r="K233" s="273">
        <v>4</v>
      </c>
      <c r="L233" s="287">
        <f t="shared" si="3"/>
        <v>16</v>
      </c>
      <c r="M233" s="96" t="s">
        <v>227</v>
      </c>
      <c r="N233" s="89" t="e">
        <f>VLOOKUP(#REF!,#REF!,2,FALSE)</f>
        <v>#REF!</v>
      </c>
    </row>
    <row r="234" spans="5:14" x14ac:dyDescent="0.2">
      <c r="E234" s="268" t="s">
        <v>780</v>
      </c>
      <c r="F234" s="269" t="s">
        <v>781</v>
      </c>
      <c r="G234" s="270">
        <v>560000</v>
      </c>
      <c r="H234" s="271" t="s">
        <v>782</v>
      </c>
      <c r="I234" s="272" t="s">
        <v>783</v>
      </c>
      <c r="J234" s="295"/>
      <c r="K234" s="295"/>
      <c r="L234" s="300"/>
      <c r="M234" s="302"/>
      <c r="N234" s="89" t="e">
        <f>VLOOKUP(#REF!,#REF!,2,FALSE)</f>
        <v>#REF!</v>
      </c>
    </row>
    <row r="235" spans="5:14" x14ac:dyDescent="0.2">
      <c r="E235" s="318" t="s">
        <v>784</v>
      </c>
      <c r="F235" s="319" t="s">
        <v>785</v>
      </c>
      <c r="G235" s="277">
        <v>561000</v>
      </c>
      <c r="H235" s="289" t="s">
        <v>786</v>
      </c>
      <c r="I235" s="307" t="s">
        <v>785</v>
      </c>
      <c r="J235" s="275"/>
      <c r="K235" s="275"/>
      <c r="L235" s="290"/>
      <c r="M235" s="302"/>
      <c r="N235" s="89" t="e">
        <f>VLOOKUP(#REF!,#REF!,2,FALSE)</f>
        <v>#REF!</v>
      </c>
    </row>
    <row r="236" spans="5:14" x14ac:dyDescent="0.2">
      <c r="E236" s="320" t="s">
        <v>787</v>
      </c>
      <c r="F236" s="321" t="s">
        <v>788</v>
      </c>
      <c r="G236" s="284">
        <v>561010</v>
      </c>
      <c r="H236" s="285" t="s">
        <v>789</v>
      </c>
      <c r="I236" s="322" t="s">
        <v>788</v>
      </c>
      <c r="J236" s="273">
        <v>2</v>
      </c>
      <c r="K236" s="273">
        <v>2</v>
      </c>
      <c r="L236" s="287">
        <f t="shared" si="3"/>
        <v>4</v>
      </c>
      <c r="M236" s="95" t="s">
        <v>206</v>
      </c>
      <c r="N236" s="89" t="e">
        <f>VLOOKUP(#REF!,#REF!,2,FALSE)</f>
        <v>#REF!</v>
      </c>
    </row>
    <row r="237" spans="5:14" x14ac:dyDescent="0.2">
      <c r="E237" s="320" t="s">
        <v>790</v>
      </c>
      <c r="F237" s="321" t="s">
        <v>1257</v>
      </c>
      <c r="G237" s="284">
        <v>561011</v>
      </c>
      <c r="H237" s="285" t="s">
        <v>791</v>
      </c>
      <c r="I237" s="322" t="s">
        <v>1257</v>
      </c>
      <c r="J237" s="273">
        <v>2</v>
      </c>
      <c r="K237" s="273">
        <v>2</v>
      </c>
      <c r="L237" s="287">
        <f t="shared" si="3"/>
        <v>4</v>
      </c>
      <c r="M237" s="95" t="s">
        <v>206</v>
      </c>
      <c r="N237" s="89" t="e">
        <f>VLOOKUP(#REF!,#REF!,2,FALSE)</f>
        <v>#REF!</v>
      </c>
    </row>
    <row r="238" spans="5:14" ht="25.5" x14ac:dyDescent="0.2">
      <c r="E238" s="320" t="s">
        <v>792</v>
      </c>
      <c r="F238" s="321" t="s">
        <v>793</v>
      </c>
      <c r="G238" s="284">
        <v>561012</v>
      </c>
      <c r="H238" s="285" t="s">
        <v>794</v>
      </c>
      <c r="I238" s="322" t="s">
        <v>795</v>
      </c>
      <c r="J238" s="273">
        <v>2</v>
      </c>
      <c r="K238" s="273">
        <v>2</v>
      </c>
      <c r="L238" s="287">
        <f t="shared" si="3"/>
        <v>4</v>
      </c>
      <c r="M238" s="95" t="s">
        <v>206</v>
      </c>
      <c r="N238" s="89" t="e">
        <f>VLOOKUP(#REF!,#REF!,2,FALSE)</f>
        <v>#REF!</v>
      </c>
    </row>
    <row r="239" spans="5:14" x14ac:dyDescent="0.2">
      <c r="E239" s="280" t="s">
        <v>796</v>
      </c>
      <c r="F239" s="276" t="s">
        <v>797</v>
      </c>
      <c r="G239" s="277">
        <v>561100</v>
      </c>
      <c r="H239" s="289" t="s">
        <v>796</v>
      </c>
      <c r="I239" s="307" t="s">
        <v>798</v>
      </c>
      <c r="J239" s="273">
        <v>1</v>
      </c>
      <c r="K239" s="273">
        <v>1</v>
      </c>
      <c r="L239" s="287">
        <f t="shared" si="3"/>
        <v>1</v>
      </c>
      <c r="M239" s="95" t="s">
        <v>206</v>
      </c>
      <c r="N239" s="89" t="e">
        <f>VLOOKUP(#REF!,#REF!,2,FALSE)</f>
        <v>#REF!</v>
      </c>
    </row>
    <row r="240" spans="5:14" ht="25.5" x14ac:dyDescent="0.2">
      <c r="E240" s="280" t="s">
        <v>799</v>
      </c>
      <c r="F240" s="294" t="s">
        <v>1258</v>
      </c>
      <c r="G240" s="277">
        <v>561200</v>
      </c>
      <c r="H240" s="289" t="s">
        <v>800</v>
      </c>
      <c r="I240" s="307" t="s">
        <v>801</v>
      </c>
      <c r="J240" s="273">
        <v>1</v>
      </c>
      <c r="K240" s="273">
        <v>1</v>
      </c>
      <c r="L240" s="287">
        <f t="shared" si="3"/>
        <v>1</v>
      </c>
      <c r="M240" s="95" t="s">
        <v>206</v>
      </c>
      <c r="N240" s="89" t="e">
        <f>VLOOKUP(#REF!,#REF!,2,FALSE)</f>
        <v>#REF!</v>
      </c>
    </row>
    <row r="241" spans="5:14" x14ac:dyDescent="0.2">
      <c r="E241" s="280" t="s">
        <v>802</v>
      </c>
      <c r="F241" s="276" t="s">
        <v>803</v>
      </c>
      <c r="G241" s="277">
        <v>561300</v>
      </c>
      <c r="H241" s="289" t="s">
        <v>802</v>
      </c>
      <c r="I241" s="307" t="s">
        <v>804</v>
      </c>
      <c r="J241" s="273">
        <v>4</v>
      </c>
      <c r="K241" s="273">
        <v>3</v>
      </c>
      <c r="L241" s="287">
        <f t="shared" si="3"/>
        <v>12</v>
      </c>
      <c r="M241" s="94" t="s">
        <v>200</v>
      </c>
      <c r="N241" s="89" t="e">
        <f>VLOOKUP(#REF!,#REF!,2,FALSE)</f>
        <v>#REF!</v>
      </c>
    </row>
    <row r="242" spans="5:14" x14ac:dyDescent="0.2">
      <c r="E242" s="280" t="s">
        <v>805</v>
      </c>
      <c r="F242" s="276" t="s">
        <v>806</v>
      </c>
      <c r="G242" s="277">
        <v>561400</v>
      </c>
      <c r="H242" s="289" t="s">
        <v>805</v>
      </c>
      <c r="I242" s="307" t="s">
        <v>1259</v>
      </c>
      <c r="J242" s="273">
        <v>4</v>
      </c>
      <c r="K242" s="273">
        <v>4</v>
      </c>
      <c r="L242" s="287">
        <f t="shared" si="3"/>
        <v>16</v>
      </c>
      <c r="M242" s="96" t="s">
        <v>227</v>
      </c>
      <c r="N242" s="89" t="e">
        <f>VLOOKUP(#REF!,#REF!,2,FALSE)</f>
        <v>#REF!</v>
      </c>
    </row>
    <row r="243" spans="5:14" ht="25.5" x14ac:dyDescent="0.2">
      <c r="E243" s="280" t="s">
        <v>807</v>
      </c>
      <c r="F243" s="276" t="s">
        <v>808</v>
      </c>
      <c r="G243" s="277">
        <v>561500</v>
      </c>
      <c r="H243" s="289" t="s">
        <v>807</v>
      </c>
      <c r="I243" s="307" t="s">
        <v>1260</v>
      </c>
      <c r="J243" s="273">
        <v>5</v>
      </c>
      <c r="K243" s="273">
        <v>2</v>
      </c>
      <c r="L243" s="287">
        <f t="shared" si="3"/>
        <v>10</v>
      </c>
      <c r="M243" s="94" t="s">
        <v>200</v>
      </c>
      <c r="N243" s="89" t="e">
        <f>VLOOKUP(#REF!,#REF!,2,FALSE)</f>
        <v>#REF!</v>
      </c>
    </row>
    <row r="244" spans="5:14" x14ac:dyDescent="0.2">
      <c r="E244" s="268" t="s">
        <v>809</v>
      </c>
      <c r="F244" s="269" t="s">
        <v>810</v>
      </c>
      <c r="G244" s="270">
        <v>570000</v>
      </c>
      <c r="H244" s="271" t="s">
        <v>811</v>
      </c>
      <c r="I244" s="272" t="s">
        <v>812</v>
      </c>
      <c r="J244" s="295"/>
      <c r="K244" s="295"/>
      <c r="L244" s="300"/>
      <c r="M244" s="302"/>
      <c r="N244" s="89" t="e">
        <f>VLOOKUP(#REF!,#REF!,2,FALSE)</f>
        <v>#REF!</v>
      </c>
    </row>
    <row r="245" spans="5:14" x14ac:dyDescent="0.2">
      <c r="E245" s="280" t="s">
        <v>813</v>
      </c>
      <c r="F245" s="276" t="s">
        <v>814</v>
      </c>
      <c r="G245" s="277">
        <v>571000</v>
      </c>
      <c r="H245" s="289" t="s">
        <v>813</v>
      </c>
      <c r="I245" s="322" t="s">
        <v>815</v>
      </c>
      <c r="J245" s="275"/>
      <c r="K245" s="275"/>
      <c r="L245" s="290"/>
      <c r="M245" s="302"/>
      <c r="N245" s="89" t="e">
        <f>VLOOKUP(#REF!,#REF!,2,FALSE)</f>
        <v>#REF!</v>
      </c>
    </row>
    <row r="246" spans="5:14" x14ac:dyDescent="0.2">
      <c r="E246" s="320" t="s">
        <v>816</v>
      </c>
      <c r="F246" s="321" t="s">
        <v>817</v>
      </c>
      <c r="G246" s="284">
        <v>571010</v>
      </c>
      <c r="H246" s="285" t="s">
        <v>818</v>
      </c>
      <c r="I246" s="322" t="s">
        <v>819</v>
      </c>
      <c r="J246" s="273">
        <v>1</v>
      </c>
      <c r="K246" s="273">
        <v>1</v>
      </c>
      <c r="L246" s="287">
        <f t="shared" si="3"/>
        <v>1</v>
      </c>
      <c r="M246" s="95" t="s">
        <v>206</v>
      </c>
    </row>
    <row r="247" spans="5:14" x14ac:dyDescent="0.2">
      <c r="E247" s="320" t="s">
        <v>820</v>
      </c>
      <c r="F247" s="321" t="s">
        <v>821</v>
      </c>
      <c r="G247" s="284">
        <v>571011</v>
      </c>
      <c r="H247" s="285" t="s">
        <v>822</v>
      </c>
      <c r="I247" s="322" t="s">
        <v>823</v>
      </c>
      <c r="J247" s="273">
        <v>4</v>
      </c>
      <c r="K247" s="273">
        <v>2</v>
      </c>
      <c r="L247" s="287">
        <f t="shared" si="3"/>
        <v>8</v>
      </c>
      <c r="M247" s="94" t="s">
        <v>200</v>
      </c>
      <c r="N247" s="89" t="e">
        <f>VLOOKUP(#REF!,#REF!,2,FALSE)</f>
        <v>#REF!</v>
      </c>
    </row>
    <row r="248" spans="5:14" x14ac:dyDescent="0.2">
      <c r="E248" s="282" t="s">
        <v>824</v>
      </c>
      <c r="F248" s="283" t="s">
        <v>825</v>
      </c>
      <c r="G248" s="284">
        <v>571012</v>
      </c>
      <c r="H248" s="285" t="s">
        <v>824</v>
      </c>
      <c r="I248" s="322" t="s">
        <v>825</v>
      </c>
      <c r="J248" s="273">
        <v>1</v>
      </c>
      <c r="K248" s="273">
        <v>1</v>
      </c>
      <c r="L248" s="287">
        <f t="shared" si="3"/>
        <v>1</v>
      </c>
      <c r="M248" s="95" t="s">
        <v>206</v>
      </c>
      <c r="N248" s="89" t="e">
        <f>VLOOKUP(#REF!,#REF!,2,FALSE)</f>
        <v>#REF!</v>
      </c>
    </row>
    <row r="249" spans="5:14" x14ac:dyDescent="0.2">
      <c r="E249" s="320" t="s">
        <v>826</v>
      </c>
      <c r="F249" s="321" t="s">
        <v>827</v>
      </c>
      <c r="G249" s="284">
        <v>571013</v>
      </c>
      <c r="H249" s="285" t="s">
        <v>828</v>
      </c>
      <c r="I249" s="322" t="s">
        <v>829</v>
      </c>
      <c r="J249" s="273">
        <v>2</v>
      </c>
      <c r="K249" s="273">
        <v>2</v>
      </c>
      <c r="L249" s="287">
        <f t="shared" si="3"/>
        <v>4</v>
      </c>
      <c r="M249" s="95" t="s">
        <v>206</v>
      </c>
      <c r="N249" s="89" t="e">
        <f>VLOOKUP(#REF!,#REF!,2,FALSE)</f>
        <v>#REF!</v>
      </c>
    </row>
    <row r="250" spans="5:14" x14ac:dyDescent="0.2">
      <c r="E250" s="320" t="s">
        <v>830</v>
      </c>
      <c r="F250" s="321" t="s">
        <v>831</v>
      </c>
      <c r="G250" s="284">
        <v>571014</v>
      </c>
      <c r="H250" s="285" t="s">
        <v>830</v>
      </c>
      <c r="I250" s="322" t="s">
        <v>832</v>
      </c>
      <c r="J250" s="273">
        <v>2</v>
      </c>
      <c r="K250" s="273">
        <v>2</v>
      </c>
      <c r="L250" s="287">
        <f t="shared" si="3"/>
        <v>4</v>
      </c>
      <c r="M250" s="95" t="s">
        <v>206</v>
      </c>
      <c r="N250" s="89" t="e">
        <f>VLOOKUP(#REF!,#REF!,2,FALSE)</f>
        <v>#REF!</v>
      </c>
    </row>
    <row r="251" spans="5:14" x14ac:dyDescent="0.2">
      <c r="E251" s="320" t="s">
        <v>833</v>
      </c>
      <c r="F251" s="321" t="s">
        <v>1261</v>
      </c>
      <c r="G251" s="284">
        <v>571017</v>
      </c>
      <c r="H251" s="285" t="s">
        <v>833</v>
      </c>
      <c r="I251" s="322" t="s">
        <v>1261</v>
      </c>
      <c r="J251" s="273">
        <v>2</v>
      </c>
      <c r="K251" s="273">
        <v>2</v>
      </c>
      <c r="L251" s="287">
        <f t="shared" si="3"/>
        <v>4</v>
      </c>
      <c r="M251" s="95" t="s">
        <v>206</v>
      </c>
      <c r="N251" s="89" t="e">
        <f>VLOOKUP(#REF!,#REF!,2,FALSE)</f>
        <v>#REF!</v>
      </c>
    </row>
    <row r="252" spans="5:14" x14ac:dyDescent="0.2">
      <c r="E252" s="320" t="s">
        <v>834</v>
      </c>
      <c r="F252" s="321" t="s">
        <v>835</v>
      </c>
      <c r="G252" s="284">
        <v>571015</v>
      </c>
      <c r="H252" s="285" t="s">
        <v>834</v>
      </c>
      <c r="I252" s="322" t="s">
        <v>835</v>
      </c>
      <c r="J252" s="273">
        <v>4</v>
      </c>
      <c r="K252" s="273">
        <v>4</v>
      </c>
      <c r="L252" s="287">
        <f t="shared" si="3"/>
        <v>16</v>
      </c>
      <c r="M252" s="96" t="s">
        <v>227</v>
      </c>
      <c r="N252" s="89" t="e">
        <f>VLOOKUP(#REF!,#REF!,2,FALSE)</f>
        <v>#REF!</v>
      </c>
    </row>
    <row r="253" spans="5:14" ht="63.75" x14ac:dyDescent="0.2">
      <c r="E253" s="320" t="s">
        <v>1262</v>
      </c>
      <c r="F253" s="321" t="s">
        <v>1263</v>
      </c>
      <c r="G253" s="284">
        <v>571016</v>
      </c>
      <c r="H253" s="320" t="s">
        <v>1264</v>
      </c>
      <c r="I253" s="322" t="s">
        <v>1265</v>
      </c>
      <c r="J253" s="273">
        <v>4</v>
      </c>
      <c r="K253" s="273">
        <v>4</v>
      </c>
      <c r="L253" s="287">
        <f t="shared" si="3"/>
        <v>16</v>
      </c>
      <c r="M253" s="96" t="s">
        <v>227</v>
      </c>
      <c r="N253" s="89" t="e">
        <f>VLOOKUP(#REF!,#REF!,2,FALSE)</f>
        <v>#REF!</v>
      </c>
    </row>
    <row r="254" spans="5:14" x14ac:dyDescent="0.2">
      <c r="E254" s="320" t="s">
        <v>1266</v>
      </c>
      <c r="F254" s="321" t="s">
        <v>1267</v>
      </c>
      <c r="G254" s="284">
        <v>571019</v>
      </c>
      <c r="H254" s="320" t="s">
        <v>1266</v>
      </c>
      <c r="I254" s="322" t="s">
        <v>1267</v>
      </c>
      <c r="J254" s="273">
        <v>3</v>
      </c>
      <c r="K254" s="273">
        <v>2</v>
      </c>
      <c r="L254" s="287">
        <f t="shared" si="3"/>
        <v>6</v>
      </c>
      <c r="M254" s="94" t="s">
        <v>200</v>
      </c>
      <c r="N254" s="89" t="e">
        <f>VLOOKUP(#REF!,#REF!,2,FALSE)</f>
        <v>#REF!</v>
      </c>
    </row>
    <row r="255" spans="5:14" x14ac:dyDescent="0.2">
      <c r="E255" s="280" t="s">
        <v>836</v>
      </c>
      <c r="F255" s="276" t="s">
        <v>837</v>
      </c>
      <c r="G255" s="277">
        <v>571100</v>
      </c>
      <c r="H255" s="289" t="s">
        <v>838</v>
      </c>
      <c r="I255" s="323" t="s">
        <v>837</v>
      </c>
      <c r="J255" s="275"/>
      <c r="K255" s="275"/>
      <c r="L255" s="290"/>
      <c r="M255" s="302"/>
      <c r="N255" s="89" t="e">
        <f>VLOOKUP(#REF!,#REF!,2,FALSE)</f>
        <v>#REF!</v>
      </c>
    </row>
    <row r="256" spans="5:14" x14ac:dyDescent="0.2">
      <c r="E256" s="320" t="s">
        <v>839</v>
      </c>
      <c r="F256" s="321" t="s">
        <v>840</v>
      </c>
      <c r="G256" s="284">
        <v>571110</v>
      </c>
      <c r="H256" s="285" t="s">
        <v>841</v>
      </c>
      <c r="I256" s="322" t="s">
        <v>842</v>
      </c>
      <c r="J256" s="273">
        <v>3</v>
      </c>
      <c r="K256" s="273">
        <v>4</v>
      </c>
      <c r="L256" s="287">
        <f t="shared" si="3"/>
        <v>12</v>
      </c>
      <c r="M256" s="94" t="s">
        <v>200</v>
      </c>
      <c r="N256" s="89" t="e">
        <f>VLOOKUP(#REF!,#REF!,2,FALSE)</f>
        <v>#REF!</v>
      </c>
    </row>
    <row r="257" spans="5:14" x14ac:dyDescent="0.2">
      <c r="E257" s="320" t="s">
        <v>843</v>
      </c>
      <c r="F257" s="321" t="s">
        <v>844</v>
      </c>
      <c r="G257" s="284">
        <v>571111</v>
      </c>
      <c r="H257" s="285" t="s">
        <v>845</v>
      </c>
      <c r="I257" s="322" t="s">
        <v>846</v>
      </c>
      <c r="J257" s="273">
        <v>3</v>
      </c>
      <c r="K257" s="273">
        <v>4</v>
      </c>
      <c r="L257" s="287">
        <f t="shared" si="3"/>
        <v>12</v>
      </c>
      <c r="M257" s="94" t="s">
        <v>200</v>
      </c>
    </row>
    <row r="258" spans="5:14" ht="25.5" x14ac:dyDescent="0.2">
      <c r="E258" s="320" t="s">
        <v>847</v>
      </c>
      <c r="F258" s="321" t="s">
        <v>848</v>
      </c>
      <c r="G258" s="284">
        <v>571112</v>
      </c>
      <c r="H258" s="285" t="s">
        <v>849</v>
      </c>
      <c r="I258" s="322" t="s">
        <v>848</v>
      </c>
      <c r="J258" s="273">
        <v>3</v>
      </c>
      <c r="K258" s="273">
        <v>4</v>
      </c>
      <c r="L258" s="287">
        <f t="shared" si="3"/>
        <v>12</v>
      </c>
      <c r="M258" s="94" t="s">
        <v>200</v>
      </c>
      <c r="N258" s="89" t="e">
        <f>VLOOKUP(#REF!,#REF!,2,FALSE)</f>
        <v>#REF!</v>
      </c>
    </row>
    <row r="259" spans="5:14" x14ac:dyDescent="0.2">
      <c r="E259" s="320" t="s">
        <v>850</v>
      </c>
      <c r="F259" s="321" t="s">
        <v>851</v>
      </c>
      <c r="G259" s="284">
        <v>571113</v>
      </c>
      <c r="H259" s="285" t="s">
        <v>852</v>
      </c>
      <c r="I259" s="322" t="s">
        <v>853</v>
      </c>
      <c r="J259" s="273">
        <v>3</v>
      </c>
      <c r="K259" s="273">
        <v>4</v>
      </c>
      <c r="L259" s="287">
        <f t="shared" si="3"/>
        <v>12</v>
      </c>
      <c r="M259" s="94" t="s">
        <v>200</v>
      </c>
      <c r="N259" s="89" t="e">
        <f>VLOOKUP(#REF!,#REF!,2,FALSE)</f>
        <v>#REF!</v>
      </c>
    </row>
    <row r="260" spans="5:14" x14ac:dyDescent="0.2">
      <c r="E260" s="320" t="s">
        <v>854</v>
      </c>
      <c r="F260" s="321" t="s">
        <v>855</v>
      </c>
      <c r="G260" s="284">
        <v>571114</v>
      </c>
      <c r="H260" s="285" t="s">
        <v>856</v>
      </c>
      <c r="I260" s="322" t="s">
        <v>855</v>
      </c>
      <c r="J260" s="273">
        <v>3</v>
      </c>
      <c r="K260" s="273">
        <v>4</v>
      </c>
      <c r="L260" s="287">
        <f t="shared" si="3"/>
        <v>12</v>
      </c>
      <c r="M260" s="94" t="s">
        <v>200</v>
      </c>
      <c r="N260" s="89" t="e">
        <f>VLOOKUP(#REF!,#REF!,2,FALSE)</f>
        <v>#REF!</v>
      </c>
    </row>
    <row r="261" spans="5:14" x14ac:dyDescent="0.2">
      <c r="E261" s="320" t="s">
        <v>857</v>
      </c>
      <c r="F261" s="321" t="s">
        <v>858</v>
      </c>
      <c r="G261" s="284">
        <v>571115</v>
      </c>
      <c r="H261" s="285" t="s">
        <v>859</v>
      </c>
      <c r="I261" s="322" t="s">
        <v>860</v>
      </c>
      <c r="J261" s="273">
        <v>3</v>
      </c>
      <c r="K261" s="273">
        <v>4</v>
      </c>
      <c r="L261" s="287">
        <f t="shared" si="3"/>
        <v>12</v>
      </c>
      <c r="M261" s="94" t="s">
        <v>200</v>
      </c>
      <c r="N261" s="89" t="e">
        <f>VLOOKUP(#REF!,#REF!,2,FALSE)</f>
        <v>#REF!</v>
      </c>
    </row>
    <row r="262" spans="5:14" x14ac:dyDescent="0.2">
      <c r="E262" s="280" t="s">
        <v>861</v>
      </c>
      <c r="F262" s="276" t="s">
        <v>862</v>
      </c>
      <c r="G262" s="277">
        <v>571200</v>
      </c>
      <c r="H262" s="289" t="s">
        <v>863</v>
      </c>
      <c r="I262" s="307" t="s">
        <v>1268</v>
      </c>
      <c r="J262" s="275"/>
      <c r="K262" s="275"/>
      <c r="L262" s="290"/>
      <c r="M262" s="302"/>
      <c r="N262" s="89" t="e">
        <f>VLOOKUP(#REF!,#REF!,2,FALSE)</f>
        <v>#REF!</v>
      </c>
    </row>
    <row r="263" spans="5:14" x14ac:dyDescent="0.2">
      <c r="E263" s="320" t="s">
        <v>864</v>
      </c>
      <c r="F263" s="321" t="s">
        <v>865</v>
      </c>
      <c r="G263" s="284">
        <v>571210</v>
      </c>
      <c r="H263" s="285" t="s">
        <v>866</v>
      </c>
      <c r="I263" s="322" t="s">
        <v>867</v>
      </c>
      <c r="J263" s="273">
        <v>1</v>
      </c>
      <c r="K263" s="273">
        <v>1</v>
      </c>
      <c r="L263" s="287">
        <f t="shared" si="3"/>
        <v>1</v>
      </c>
      <c r="M263" s="95" t="s">
        <v>206</v>
      </c>
      <c r="N263" s="89" t="e">
        <f>VLOOKUP(#REF!,#REF!,2,FALSE)</f>
        <v>#REF!</v>
      </c>
    </row>
    <row r="264" spans="5:14" x14ac:dyDescent="0.2">
      <c r="E264" s="320" t="s">
        <v>868</v>
      </c>
      <c r="F264" s="321" t="s">
        <v>869</v>
      </c>
      <c r="G264" s="284">
        <v>571211</v>
      </c>
      <c r="H264" s="324" t="s">
        <v>870</v>
      </c>
      <c r="I264" s="322" t="s">
        <v>871</v>
      </c>
      <c r="J264" s="273">
        <v>1</v>
      </c>
      <c r="K264" s="273">
        <v>1</v>
      </c>
      <c r="L264" s="287">
        <f t="shared" si="3"/>
        <v>1</v>
      </c>
      <c r="M264" s="95" t="s">
        <v>206</v>
      </c>
      <c r="N264" s="89" t="e">
        <f>VLOOKUP(#REF!,#REF!,2,FALSE)</f>
        <v>#REF!</v>
      </c>
    </row>
    <row r="265" spans="5:14" x14ac:dyDescent="0.2">
      <c r="E265" s="280" t="s">
        <v>872</v>
      </c>
      <c r="F265" s="276" t="s">
        <v>873</v>
      </c>
      <c r="G265" s="277">
        <v>571300</v>
      </c>
      <c r="H265" s="289" t="s">
        <v>874</v>
      </c>
      <c r="I265" s="307" t="s">
        <v>873</v>
      </c>
      <c r="J265" s="275"/>
      <c r="K265" s="275"/>
      <c r="L265" s="290"/>
      <c r="M265" s="302"/>
      <c r="N265" s="89" t="e">
        <f>VLOOKUP(#REF!,#REF!,2,FALSE)</f>
        <v>#REF!</v>
      </c>
    </row>
    <row r="266" spans="5:14" ht="25.5" x14ac:dyDescent="0.2">
      <c r="E266" s="320" t="s">
        <v>875</v>
      </c>
      <c r="F266" s="321" t="s">
        <v>876</v>
      </c>
      <c r="G266" s="284">
        <v>571310</v>
      </c>
      <c r="H266" s="285" t="s">
        <v>877</v>
      </c>
      <c r="I266" s="322" t="s">
        <v>878</v>
      </c>
      <c r="J266" s="273">
        <v>1</v>
      </c>
      <c r="K266" s="273">
        <v>1</v>
      </c>
      <c r="L266" s="287">
        <f t="shared" si="3"/>
        <v>1</v>
      </c>
      <c r="M266" s="95" t="s">
        <v>206</v>
      </c>
      <c r="N266" s="89" t="e">
        <f>VLOOKUP(#REF!,#REF!,2,FALSE)</f>
        <v>#REF!</v>
      </c>
    </row>
    <row r="267" spans="5:14" ht="25.5" x14ac:dyDescent="0.2">
      <c r="E267" s="320" t="s">
        <v>879</v>
      </c>
      <c r="F267" s="321" t="s">
        <v>880</v>
      </c>
      <c r="G267" s="284">
        <v>571311</v>
      </c>
      <c r="H267" s="285" t="s">
        <v>881</v>
      </c>
      <c r="I267" s="322" t="s">
        <v>882</v>
      </c>
      <c r="J267" s="273">
        <v>1</v>
      </c>
      <c r="K267" s="273">
        <v>1</v>
      </c>
      <c r="L267" s="287">
        <f t="shared" si="3"/>
        <v>1</v>
      </c>
      <c r="M267" s="95" t="s">
        <v>206</v>
      </c>
      <c r="N267" s="89" t="e">
        <f>VLOOKUP(#REF!,#REF!,2,FALSE)</f>
        <v>#REF!</v>
      </c>
    </row>
    <row r="268" spans="5:14" x14ac:dyDescent="0.2">
      <c r="E268" s="280" t="s">
        <v>883</v>
      </c>
      <c r="F268" s="276" t="s">
        <v>884</v>
      </c>
      <c r="G268" s="277">
        <v>571400</v>
      </c>
      <c r="H268" s="289" t="s">
        <v>883</v>
      </c>
      <c r="I268" s="307" t="s">
        <v>1269</v>
      </c>
      <c r="J268" s="273">
        <v>2</v>
      </c>
      <c r="K268" s="273">
        <v>2</v>
      </c>
      <c r="L268" s="287">
        <f t="shared" si="3"/>
        <v>4</v>
      </c>
      <c r="M268" s="95" t="s">
        <v>206</v>
      </c>
      <c r="N268" s="89" t="e">
        <f>VLOOKUP(#REF!,#REF!,2,FALSE)</f>
        <v>#REF!</v>
      </c>
    </row>
    <row r="269" spans="5:14" x14ac:dyDescent="0.2">
      <c r="E269" s="325" t="s">
        <v>885</v>
      </c>
      <c r="F269" s="326" t="s">
        <v>1270</v>
      </c>
      <c r="G269" s="270">
        <v>580000</v>
      </c>
      <c r="H269" s="271" t="s">
        <v>886</v>
      </c>
      <c r="I269" s="327" t="s">
        <v>887</v>
      </c>
      <c r="J269" s="295"/>
      <c r="K269" s="295"/>
      <c r="L269" s="300"/>
      <c r="M269" s="302"/>
      <c r="N269" s="89" t="e">
        <f>VLOOKUP(#REF!,#REF!,2,FALSE)</f>
        <v>#REF!</v>
      </c>
    </row>
    <row r="270" spans="5:14" x14ac:dyDescent="0.2">
      <c r="E270" s="280" t="s">
        <v>888</v>
      </c>
      <c r="F270" s="276" t="s">
        <v>889</v>
      </c>
      <c r="G270" s="277">
        <v>581000</v>
      </c>
      <c r="H270" s="289" t="s">
        <v>888</v>
      </c>
      <c r="I270" s="307" t="s">
        <v>889</v>
      </c>
      <c r="J270" s="275"/>
      <c r="K270" s="275"/>
      <c r="L270" s="290"/>
      <c r="M270" s="302"/>
      <c r="N270" s="89" t="e">
        <f>VLOOKUP(#REF!,#REF!,2,FALSE)</f>
        <v>#REF!</v>
      </c>
    </row>
    <row r="271" spans="5:14" x14ac:dyDescent="0.2">
      <c r="E271" s="320" t="s">
        <v>890</v>
      </c>
      <c r="F271" s="321" t="s">
        <v>891</v>
      </c>
      <c r="G271" s="284">
        <v>581010</v>
      </c>
      <c r="H271" s="285" t="s">
        <v>892</v>
      </c>
      <c r="I271" s="322" t="s">
        <v>893</v>
      </c>
      <c r="J271" s="273">
        <v>3</v>
      </c>
      <c r="K271" s="273">
        <v>2</v>
      </c>
      <c r="L271" s="287">
        <f t="shared" ref="L271:L339" si="4">J271*K271</f>
        <v>6</v>
      </c>
      <c r="M271" s="94" t="s">
        <v>200</v>
      </c>
      <c r="N271" s="89" t="e">
        <f>VLOOKUP(#REF!,#REF!,2,FALSE)</f>
        <v>#REF!</v>
      </c>
    </row>
    <row r="272" spans="5:14" ht="25.5" x14ac:dyDescent="0.2">
      <c r="E272" s="320" t="s">
        <v>894</v>
      </c>
      <c r="F272" s="321" t="s">
        <v>895</v>
      </c>
      <c r="G272" s="284">
        <v>581011</v>
      </c>
      <c r="H272" s="285" t="s">
        <v>896</v>
      </c>
      <c r="I272" s="322" t="s">
        <v>897</v>
      </c>
      <c r="J272" s="273">
        <v>2</v>
      </c>
      <c r="K272" s="273">
        <v>2</v>
      </c>
      <c r="L272" s="287">
        <f t="shared" si="4"/>
        <v>4</v>
      </c>
      <c r="M272" s="95" t="s">
        <v>206</v>
      </c>
      <c r="N272" s="89" t="e">
        <f>VLOOKUP(#REF!,#REF!,2,FALSE)</f>
        <v>#REF!</v>
      </c>
    </row>
    <row r="273" spans="5:14" x14ac:dyDescent="0.2">
      <c r="E273" s="320" t="s">
        <v>898</v>
      </c>
      <c r="F273" s="321" t="s">
        <v>899</v>
      </c>
      <c r="G273" s="284">
        <v>581012</v>
      </c>
      <c r="H273" s="285" t="s">
        <v>900</v>
      </c>
      <c r="I273" s="322" t="s">
        <v>901</v>
      </c>
      <c r="J273" s="273">
        <v>2</v>
      </c>
      <c r="K273" s="273">
        <v>2</v>
      </c>
      <c r="L273" s="287">
        <f t="shared" si="4"/>
        <v>4</v>
      </c>
      <c r="M273" s="95" t="s">
        <v>206</v>
      </c>
      <c r="N273" s="89" t="e">
        <f>VLOOKUP(#REF!,#REF!,2,FALSE)</f>
        <v>#REF!</v>
      </c>
    </row>
    <row r="274" spans="5:14" ht="25.5" x14ac:dyDescent="0.2">
      <c r="E274" s="280" t="s">
        <v>902</v>
      </c>
      <c r="F274" s="276" t="s">
        <v>903</v>
      </c>
      <c r="G274" s="277">
        <v>581100</v>
      </c>
      <c r="H274" s="289" t="s">
        <v>904</v>
      </c>
      <c r="I274" s="323" t="s">
        <v>905</v>
      </c>
      <c r="J274" s="275"/>
      <c r="K274" s="275"/>
      <c r="L274" s="290"/>
      <c r="M274" s="302"/>
      <c r="N274" s="89" t="e">
        <f>VLOOKUP(#REF!,#REF!,2,FALSE)</f>
        <v>#REF!</v>
      </c>
    </row>
    <row r="275" spans="5:14" x14ac:dyDescent="0.2">
      <c r="E275" s="282" t="s">
        <v>906</v>
      </c>
      <c r="F275" s="283" t="s">
        <v>907</v>
      </c>
      <c r="G275" s="284">
        <v>581110</v>
      </c>
      <c r="H275" s="285" t="s">
        <v>906</v>
      </c>
      <c r="I275" s="286" t="s">
        <v>908</v>
      </c>
      <c r="J275" s="273">
        <v>3</v>
      </c>
      <c r="K275" s="273">
        <v>3</v>
      </c>
      <c r="L275" s="287">
        <f t="shared" si="4"/>
        <v>9</v>
      </c>
      <c r="M275" s="94" t="s">
        <v>200</v>
      </c>
      <c r="N275" s="89" t="e">
        <f>VLOOKUP(#REF!,#REF!,2,FALSE)</f>
        <v>#REF!</v>
      </c>
    </row>
    <row r="276" spans="5:14" x14ac:dyDescent="0.2">
      <c r="E276" s="282" t="s">
        <v>909</v>
      </c>
      <c r="F276" s="283" t="s">
        <v>910</v>
      </c>
      <c r="G276" s="284">
        <v>581111</v>
      </c>
      <c r="H276" s="285" t="s">
        <v>911</v>
      </c>
      <c r="I276" s="286" t="s">
        <v>912</v>
      </c>
      <c r="J276" s="273">
        <v>4</v>
      </c>
      <c r="K276" s="273">
        <v>2</v>
      </c>
      <c r="L276" s="287">
        <f t="shared" si="4"/>
        <v>8</v>
      </c>
      <c r="M276" s="94" t="s">
        <v>200</v>
      </c>
      <c r="N276" s="89" t="e">
        <f>VLOOKUP(#REF!,#REF!,2,FALSE)</f>
        <v>#REF!</v>
      </c>
    </row>
    <row r="277" spans="5:14" ht="38.25" x14ac:dyDescent="0.2">
      <c r="E277" s="282" t="s">
        <v>913</v>
      </c>
      <c r="F277" s="283" t="s">
        <v>914</v>
      </c>
      <c r="G277" s="284">
        <v>581112</v>
      </c>
      <c r="H277" s="285" t="s">
        <v>915</v>
      </c>
      <c r="I277" s="286" t="s">
        <v>916</v>
      </c>
      <c r="J277" s="273">
        <v>2</v>
      </c>
      <c r="K277" s="273">
        <v>3</v>
      </c>
      <c r="L277" s="287">
        <f t="shared" si="4"/>
        <v>6</v>
      </c>
      <c r="M277" s="94" t="s">
        <v>200</v>
      </c>
      <c r="N277" s="89" t="e">
        <f>VLOOKUP(#REF!,#REF!,2,FALSE)</f>
        <v>#REF!</v>
      </c>
    </row>
    <row r="278" spans="5:14" x14ac:dyDescent="0.2">
      <c r="E278" s="320" t="s">
        <v>917</v>
      </c>
      <c r="F278" s="321" t="s">
        <v>918</v>
      </c>
      <c r="G278" s="284">
        <v>581113</v>
      </c>
      <c r="H278" s="285" t="s">
        <v>919</v>
      </c>
      <c r="I278" s="286" t="s">
        <v>918</v>
      </c>
      <c r="J278" s="273">
        <v>3</v>
      </c>
      <c r="K278" s="273">
        <v>2</v>
      </c>
      <c r="L278" s="287">
        <f t="shared" si="4"/>
        <v>6</v>
      </c>
      <c r="M278" s="94" t="s">
        <v>200</v>
      </c>
      <c r="N278" s="89" t="e">
        <f>VLOOKUP(#REF!,#REF!,2,FALSE)</f>
        <v>#REF!</v>
      </c>
    </row>
    <row r="279" spans="5:14" x14ac:dyDescent="0.2">
      <c r="E279" s="320" t="s">
        <v>920</v>
      </c>
      <c r="F279" s="321" t="s">
        <v>921</v>
      </c>
      <c r="G279" s="284">
        <v>581114</v>
      </c>
      <c r="H279" s="285" t="s">
        <v>920</v>
      </c>
      <c r="I279" s="286" t="s">
        <v>921</v>
      </c>
      <c r="J279" s="273">
        <v>3</v>
      </c>
      <c r="K279" s="273">
        <v>2</v>
      </c>
      <c r="L279" s="287">
        <f t="shared" si="4"/>
        <v>6</v>
      </c>
      <c r="M279" s="94" t="s">
        <v>200</v>
      </c>
      <c r="N279" s="89" t="e">
        <f>VLOOKUP(#REF!,#REF!,2,FALSE)</f>
        <v>#REF!</v>
      </c>
    </row>
    <row r="280" spans="5:14" ht="25.5" x14ac:dyDescent="0.2">
      <c r="E280" s="320" t="s">
        <v>922</v>
      </c>
      <c r="F280" s="321" t="s">
        <v>923</v>
      </c>
      <c r="G280" s="284">
        <v>581115</v>
      </c>
      <c r="H280" s="285" t="s">
        <v>924</v>
      </c>
      <c r="I280" s="286" t="s">
        <v>925</v>
      </c>
      <c r="J280" s="273">
        <v>3</v>
      </c>
      <c r="K280" s="273">
        <v>2</v>
      </c>
      <c r="L280" s="287">
        <f t="shared" si="4"/>
        <v>6</v>
      </c>
      <c r="M280" s="94" t="s">
        <v>200</v>
      </c>
      <c r="N280" s="89" t="e">
        <f>VLOOKUP(#REF!,#REF!,2,FALSE)</f>
        <v>#REF!</v>
      </c>
    </row>
    <row r="281" spans="5:14" ht="38.25" x14ac:dyDescent="0.2">
      <c r="E281" s="320" t="s">
        <v>926</v>
      </c>
      <c r="F281" s="321" t="s">
        <v>927</v>
      </c>
      <c r="G281" s="284">
        <v>581115</v>
      </c>
      <c r="H281" s="285" t="s">
        <v>924</v>
      </c>
      <c r="I281" s="286" t="s">
        <v>928</v>
      </c>
      <c r="J281" s="273">
        <v>3</v>
      </c>
      <c r="K281" s="273">
        <v>2</v>
      </c>
      <c r="L281" s="287">
        <f t="shared" si="4"/>
        <v>6</v>
      </c>
      <c r="M281" s="94" t="s">
        <v>200</v>
      </c>
      <c r="N281" s="89" t="e">
        <f>VLOOKUP(#REF!,#REF!,2,FALSE)</f>
        <v>#REF!</v>
      </c>
    </row>
    <row r="282" spans="5:14" x14ac:dyDescent="0.2">
      <c r="E282" s="280" t="s">
        <v>929</v>
      </c>
      <c r="F282" s="276" t="s">
        <v>930</v>
      </c>
      <c r="G282" s="277">
        <v>581200</v>
      </c>
      <c r="H282" s="289" t="s">
        <v>929</v>
      </c>
      <c r="I282" s="307" t="s">
        <v>1271</v>
      </c>
      <c r="J282" s="275"/>
      <c r="K282" s="275"/>
      <c r="L282" s="290"/>
      <c r="M282" s="302"/>
      <c r="N282" s="89" t="e">
        <f>VLOOKUP(#REF!,#REF!,2,FALSE)</f>
        <v>#REF!</v>
      </c>
    </row>
    <row r="283" spans="5:14" ht="25.5" x14ac:dyDescent="0.2">
      <c r="E283" s="282" t="s">
        <v>931</v>
      </c>
      <c r="F283" s="283" t="s">
        <v>932</v>
      </c>
      <c r="G283" s="284">
        <v>581210</v>
      </c>
      <c r="H283" s="285" t="s">
        <v>933</v>
      </c>
      <c r="I283" s="286" t="s">
        <v>934</v>
      </c>
      <c r="J283" s="273">
        <v>1</v>
      </c>
      <c r="K283" s="273">
        <v>1</v>
      </c>
      <c r="L283" s="287">
        <f t="shared" si="4"/>
        <v>1</v>
      </c>
      <c r="M283" s="95" t="s">
        <v>206</v>
      </c>
      <c r="N283" s="89" t="e">
        <f>VLOOKUP(#REF!,#REF!,2,FALSE)</f>
        <v>#REF!</v>
      </c>
    </row>
    <row r="284" spans="5:14" x14ac:dyDescent="0.2">
      <c r="E284" s="282" t="s">
        <v>935</v>
      </c>
      <c r="F284" s="283" t="s">
        <v>936</v>
      </c>
      <c r="G284" s="284">
        <v>581211</v>
      </c>
      <c r="H284" s="285" t="s">
        <v>935</v>
      </c>
      <c r="I284" s="286" t="s">
        <v>937</v>
      </c>
      <c r="J284" s="273">
        <v>1</v>
      </c>
      <c r="K284" s="273">
        <v>1</v>
      </c>
      <c r="L284" s="287">
        <f t="shared" si="4"/>
        <v>1</v>
      </c>
      <c r="M284" s="95" t="s">
        <v>206</v>
      </c>
      <c r="N284" s="89" t="e">
        <f>VLOOKUP(#REF!,#REF!,2,FALSE)</f>
        <v>#REF!</v>
      </c>
    </row>
    <row r="285" spans="5:14" x14ac:dyDescent="0.2">
      <c r="E285" s="282" t="s">
        <v>938</v>
      </c>
      <c r="F285" s="283" t="s">
        <v>939</v>
      </c>
      <c r="G285" s="284">
        <v>581212</v>
      </c>
      <c r="H285" s="285" t="s">
        <v>938</v>
      </c>
      <c r="I285" s="286" t="s">
        <v>940</v>
      </c>
      <c r="J285" s="273">
        <v>1</v>
      </c>
      <c r="K285" s="273">
        <v>1</v>
      </c>
      <c r="L285" s="287">
        <f t="shared" si="4"/>
        <v>1</v>
      </c>
      <c r="M285" s="95" t="s">
        <v>206</v>
      </c>
      <c r="N285" s="89" t="e">
        <f>VLOOKUP(#REF!,#REF!,2,FALSE)</f>
        <v>#REF!</v>
      </c>
    </row>
    <row r="286" spans="5:14" x14ac:dyDescent="0.2">
      <c r="E286" s="282" t="s">
        <v>941</v>
      </c>
      <c r="F286" s="283" t="s">
        <v>942</v>
      </c>
      <c r="G286" s="284">
        <v>581213</v>
      </c>
      <c r="H286" s="285" t="s">
        <v>941</v>
      </c>
      <c r="I286" s="286" t="s">
        <v>943</v>
      </c>
      <c r="J286" s="273">
        <v>1</v>
      </c>
      <c r="K286" s="273">
        <v>1</v>
      </c>
      <c r="L286" s="287">
        <f t="shared" si="4"/>
        <v>1</v>
      </c>
      <c r="M286" s="95" t="s">
        <v>206</v>
      </c>
      <c r="N286" s="89" t="e">
        <f>VLOOKUP(#REF!,#REF!,2,FALSE)</f>
        <v>#REF!</v>
      </c>
    </row>
    <row r="287" spans="5:14" x14ac:dyDescent="0.2">
      <c r="E287" s="282" t="s">
        <v>944</v>
      </c>
      <c r="F287" s="283" t="s">
        <v>945</v>
      </c>
      <c r="G287" s="284">
        <v>581214</v>
      </c>
      <c r="H287" s="285" t="s">
        <v>944</v>
      </c>
      <c r="I287" s="286" t="s">
        <v>946</v>
      </c>
      <c r="J287" s="273">
        <v>1</v>
      </c>
      <c r="K287" s="273">
        <v>1</v>
      </c>
      <c r="L287" s="287">
        <f t="shared" si="4"/>
        <v>1</v>
      </c>
      <c r="M287" s="95" t="s">
        <v>206</v>
      </c>
      <c r="N287" s="89" t="e">
        <f>VLOOKUP(#REF!,#REF!,2,FALSE)</f>
        <v>#REF!</v>
      </c>
    </row>
    <row r="288" spans="5:14" x14ac:dyDescent="0.2">
      <c r="E288" s="282" t="s">
        <v>947</v>
      </c>
      <c r="F288" s="283" t="s">
        <v>948</v>
      </c>
      <c r="G288" s="284">
        <v>581215</v>
      </c>
      <c r="H288" s="285" t="s">
        <v>947</v>
      </c>
      <c r="I288" s="286" t="s">
        <v>949</v>
      </c>
      <c r="J288" s="273">
        <v>1</v>
      </c>
      <c r="K288" s="273">
        <v>1</v>
      </c>
      <c r="L288" s="287">
        <f t="shared" si="4"/>
        <v>1</v>
      </c>
      <c r="M288" s="95" t="s">
        <v>206</v>
      </c>
      <c r="N288" s="89" t="e">
        <f>VLOOKUP(#REF!,#REF!,2,FALSE)</f>
        <v>#REF!</v>
      </c>
    </row>
    <row r="289" spans="5:14" ht="25.5" x14ac:dyDescent="0.2">
      <c r="E289" s="282" t="s">
        <v>950</v>
      </c>
      <c r="F289" s="283" t="s">
        <v>951</v>
      </c>
      <c r="G289" s="284">
        <v>581216</v>
      </c>
      <c r="H289" s="285" t="s">
        <v>950</v>
      </c>
      <c r="I289" s="286" t="s">
        <v>951</v>
      </c>
      <c r="J289" s="273">
        <v>1</v>
      </c>
      <c r="K289" s="273">
        <v>1</v>
      </c>
      <c r="L289" s="287">
        <f t="shared" si="4"/>
        <v>1</v>
      </c>
      <c r="M289" s="95" t="s">
        <v>206</v>
      </c>
      <c r="N289" s="89" t="e">
        <f>VLOOKUP(#REF!,#REF!,2,FALSE)</f>
        <v>#REF!</v>
      </c>
    </row>
    <row r="290" spans="5:14" x14ac:dyDescent="0.2">
      <c r="E290" s="282" t="s">
        <v>952</v>
      </c>
      <c r="F290" s="283" t="s">
        <v>953</v>
      </c>
      <c r="G290" s="284">
        <v>581217</v>
      </c>
      <c r="H290" s="285" t="s">
        <v>952</v>
      </c>
      <c r="I290" s="286" t="s">
        <v>954</v>
      </c>
      <c r="J290" s="273">
        <v>1</v>
      </c>
      <c r="K290" s="273">
        <v>1</v>
      </c>
      <c r="L290" s="287">
        <f t="shared" si="4"/>
        <v>1</v>
      </c>
      <c r="M290" s="95" t="s">
        <v>206</v>
      </c>
      <c r="N290" s="89" t="e">
        <f>VLOOKUP(#REF!,#REF!,2,FALSE)</f>
        <v>#REF!</v>
      </c>
    </row>
    <row r="291" spans="5:14" ht="25.5" x14ac:dyDescent="0.2">
      <c r="E291" s="282" t="s">
        <v>955</v>
      </c>
      <c r="F291" s="283" t="s">
        <v>956</v>
      </c>
      <c r="G291" s="284">
        <v>581218</v>
      </c>
      <c r="H291" s="285" t="s">
        <v>957</v>
      </c>
      <c r="I291" s="286" t="s">
        <v>958</v>
      </c>
      <c r="J291" s="273">
        <v>1</v>
      </c>
      <c r="K291" s="273">
        <v>1</v>
      </c>
      <c r="L291" s="287">
        <f t="shared" si="4"/>
        <v>1</v>
      </c>
      <c r="M291" s="95" t="s">
        <v>206</v>
      </c>
      <c r="N291" s="89" t="e">
        <f>VLOOKUP(#REF!,#REF!,2,FALSE)</f>
        <v>#REF!</v>
      </c>
    </row>
    <row r="292" spans="5:14" ht="25.5" x14ac:dyDescent="0.2">
      <c r="E292" s="282" t="s">
        <v>959</v>
      </c>
      <c r="F292" s="283" t="s">
        <v>960</v>
      </c>
      <c r="G292" s="284">
        <v>581219</v>
      </c>
      <c r="H292" s="285" t="s">
        <v>961</v>
      </c>
      <c r="I292" s="286" t="s">
        <v>962</v>
      </c>
      <c r="J292" s="273">
        <v>1</v>
      </c>
      <c r="K292" s="273">
        <v>1</v>
      </c>
      <c r="L292" s="287">
        <f t="shared" si="4"/>
        <v>1</v>
      </c>
      <c r="M292" s="95" t="s">
        <v>206</v>
      </c>
      <c r="N292" s="89" t="e">
        <f>VLOOKUP(#REF!,#REF!,2,FALSE)</f>
        <v>#REF!</v>
      </c>
    </row>
    <row r="293" spans="5:14" ht="25.5" x14ac:dyDescent="0.2">
      <c r="E293" s="282" t="s">
        <v>963</v>
      </c>
      <c r="F293" s="283" t="s">
        <v>964</v>
      </c>
      <c r="G293" s="284">
        <v>581220</v>
      </c>
      <c r="H293" s="285" t="s">
        <v>965</v>
      </c>
      <c r="I293" s="286" t="s">
        <v>966</v>
      </c>
      <c r="J293" s="273">
        <v>1</v>
      </c>
      <c r="K293" s="273">
        <v>1</v>
      </c>
      <c r="L293" s="287">
        <f t="shared" si="4"/>
        <v>1</v>
      </c>
      <c r="M293" s="95" t="s">
        <v>206</v>
      </c>
      <c r="N293" s="89" t="e">
        <f>VLOOKUP(#REF!,#REF!,2,FALSE)</f>
        <v>#REF!</v>
      </c>
    </row>
    <row r="294" spans="5:14" x14ac:dyDescent="0.2">
      <c r="E294" s="282" t="s">
        <v>967</v>
      </c>
      <c r="F294" s="283" t="s">
        <v>968</v>
      </c>
      <c r="G294" s="284">
        <v>581221</v>
      </c>
      <c r="H294" s="285" t="s">
        <v>969</v>
      </c>
      <c r="I294" s="286" t="s">
        <v>968</v>
      </c>
      <c r="J294" s="273">
        <v>3</v>
      </c>
      <c r="K294" s="273">
        <v>2</v>
      </c>
      <c r="L294" s="287">
        <f t="shared" si="4"/>
        <v>6</v>
      </c>
      <c r="M294" s="94" t="s">
        <v>200</v>
      </c>
      <c r="N294" s="89" t="e">
        <f>VLOOKUP(#REF!,#REF!,2,FALSE)</f>
        <v>#REF!</v>
      </c>
    </row>
    <row r="295" spans="5:14" x14ac:dyDescent="0.2">
      <c r="E295" s="282" t="s">
        <v>1272</v>
      </c>
      <c r="F295" s="283" t="s">
        <v>970</v>
      </c>
      <c r="G295" s="284">
        <v>581222</v>
      </c>
      <c r="H295" s="285" t="s">
        <v>971</v>
      </c>
      <c r="I295" s="286" t="s">
        <v>972</v>
      </c>
      <c r="J295" s="273">
        <v>3</v>
      </c>
      <c r="K295" s="273">
        <v>2</v>
      </c>
      <c r="L295" s="287">
        <f t="shared" si="4"/>
        <v>6</v>
      </c>
      <c r="M295" s="94" t="s">
        <v>200</v>
      </c>
      <c r="N295" s="89" t="e">
        <f>VLOOKUP(#REF!,#REF!,2,FALSE)</f>
        <v>#REF!</v>
      </c>
    </row>
    <row r="296" spans="5:14" ht="25.5" x14ac:dyDescent="0.2">
      <c r="E296" s="282" t="s">
        <v>973</v>
      </c>
      <c r="F296" s="283" t="s">
        <v>974</v>
      </c>
      <c r="G296" s="284">
        <v>581219</v>
      </c>
      <c r="H296" s="285" t="s">
        <v>961</v>
      </c>
      <c r="I296" s="286" t="s">
        <v>962</v>
      </c>
      <c r="J296" s="273">
        <v>3</v>
      </c>
      <c r="K296" s="273">
        <v>2</v>
      </c>
      <c r="L296" s="287">
        <f t="shared" si="4"/>
        <v>6</v>
      </c>
      <c r="M296" s="94" t="s">
        <v>200</v>
      </c>
      <c r="N296" s="89" t="e">
        <f>VLOOKUP(#REF!,#REF!,2,FALSE)</f>
        <v>#REF!</v>
      </c>
    </row>
    <row r="297" spans="5:14" x14ac:dyDescent="0.2">
      <c r="E297" s="282" t="s">
        <v>979</v>
      </c>
      <c r="F297" s="283" t="s">
        <v>1273</v>
      </c>
      <c r="G297" s="284">
        <v>581223</v>
      </c>
      <c r="H297" s="285" t="s">
        <v>979</v>
      </c>
      <c r="I297" s="286" t="s">
        <v>1273</v>
      </c>
      <c r="J297" s="273">
        <v>1</v>
      </c>
      <c r="K297" s="273">
        <v>1</v>
      </c>
      <c r="L297" s="287">
        <f>J297*K297</f>
        <v>1</v>
      </c>
      <c r="M297" s="95" t="s">
        <v>206</v>
      </c>
      <c r="N297" s="89" t="e">
        <f>VLOOKUP(#REF!,#REF!,2,FALSE)</f>
        <v>#REF!</v>
      </c>
    </row>
    <row r="298" spans="5:14" x14ac:dyDescent="0.2">
      <c r="E298" s="282" t="s">
        <v>1274</v>
      </c>
      <c r="F298" s="283" t="s">
        <v>1275</v>
      </c>
      <c r="G298" s="284">
        <v>581224</v>
      </c>
      <c r="H298" s="285" t="s">
        <v>1274</v>
      </c>
      <c r="I298" s="286" t="s">
        <v>1276</v>
      </c>
      <c r="J298" s="273">
        <v>1</v>
      </c>
      <c r="K298" s="273">
        <v>1</v>
      </c>
      <c r="L298" s="287">
        <f>J298*K298</f>
        <v>1</v>
      </c>
      <c r="M298" s="95" t="s">
        <v>206</v>
      </c>
      <c r="N298" s="89" t="e">
        <f>VLOOKUP(#REF!,#REF!,2,FALSE)</f>
        <v>#REF!</v>
      </c>
    </row>
    <row r="299" spans="5:14" x14ac:dyDescent="0.2">
      <c r="E299" s="282" t="s">
        <v>984</v>
      </c>
      <c r="F299" s="283" t="s">
        <v>1277</v>
      </c>
      <c r="G299" s="284">
        <v>581225</v>
      </c>
      <c r="H299" s="285" t="s">
        <v>984</v>
      </c>
      <c r="I299" s="286" t="s">
        <v>1277</v>
      </c>
      <c r="J299" s="273">
        <v>1</v>
      </c>
      <c r="K299" s="273">
        <v>1</v>
      </c>
      <c r="L299" s="287">
        <f>J299*K299</f>
        <v>1</v>
      </c>
      <c r="M299" s="95" t="s">
        <v>206</v>
      </c>
      <c r="N299" s="89" t="e">
        <f>VLOOKUP(#REF!,#REF!,2,FALSE)</f>
        <v>#REF!</v>
      </c>
    </row>
    <row r="300" spans="5:14" x14ac:dyDescent="0.2">
      <c r="E300" s="280" t="s">
        <v>975</v>
      </c>
      <c r="F300" s="290" t="s">
        <v>1278</v>
      </c>
      <c r="G300" s="277"/>
      <c r="H300" s="289"/>
      <c r="I300" s="307"/>
      <c r="J300" s="275"/>
      <c r="K300" s="275"/>
      <c r="L300" s="290"/>
      <c r="M300" s="302"/>
    </row>
    <row r="301" spans="5:14" x14ac:dyDescent="0.2">
      <c r="E301" s="282" t="s">
        <v>976</v>
      </c>
      <c r="F301" s="283" t="s">
        <v>977</v>
      </c>
      <c r="G301" s="284">
        <v>581310</v>
      </c>
      <c r="H301" s="285" t="s">
        <v>978</v>
      </c>
      <c r="I301" s="286" t="s">
        <v>977</v>
      </c>
      <c r="J301" s="273">
        <v>1</v>
      </c>
      <c r="K301" s="273">
        <v>1</v>
      </c>
      <c r="L301" s="287">
        <f t="shared" si="4"/>
        <v>1</v>
      </c>
      <c r="M301" s="95" t="s">
        <v>206</v>
      </c>
      <c r="N301" s="89" t="e">
        <f>VLOOKUP(#REF!,#REF!,2,FALSE)</f>
        <v>#REF!</v>
      </c>
    </row>
    <row r="302" spans="5:14" x14ac:dyDescent="0.2">
      <c r="E302" s="282" t="s">
        <v>1069</v>
      </c>
      <c r="F302" s="283" t="s">
        <v>980</v>
      </c>
      <c r="G302" s="284">
        <v>581311</v>
      </c>
      <c r="H302" s="285" t="s">
        <v>975</v>
      </c>
      <c r="I302" s="286" t="s">
        <v>981</v>
      </c>
      <c r="J302" s="273">
        <v>2</v>
      </c>
      <c r="K302" s="273">
        <v>2</v>
      </c>
      <c r="L302" s="287">
        <f>J302*K302</f>
        <v>4</v>
      </c>
      <c r="M302" s="95" t="s">
        <v>206</v>
      </c>
      <c r="N302" s="89" t="e">
        <f>VLOOKUP(#REF!,#REF!,2,FALSE)</f>
        <v>#REF!</v>
      </c>
    </row>
    <row r="303" spans="5:14" ht="25.5" x14ac:dyDescent="0.2">
      <c r="E303" s="282" t="s">
        <v>1070</v>
      </c>
      <c r="F303" s="283" t="s">
        <v>982</v>
      </c>
      <c r="G303" s="284">
        <v>581312</v>
      </c>
      <c r="H303" s="285" t="s">
        <v>1071</v>
      </c>
      <c r="I303" s="286" t="s">
        <v>983</v>
      </c>
      <c r="J303" s="273">
        <v>2</v>
      </c>
      <c r="K303" s="273">
        <v>2</v>
      </c>
      <c r="L303" s="287">
        <f>J303*K303</f>
        <v>4</v>
      </c>
      <c r="M303" s="95" t="s">
        <v>206</v>
      </c>
      <c r="N303" s="89" t="e">
        <f>VLOOKUP(#REF!,#REF!,2,FALSE)</f>
        <v>#REF!</v>
      </c>
    </row>
    <row r="304" spans="5:14" ht="51" x14ac:dyDescent="0.2">
      <c r="E304" s="280" t="s">
        <v>985</v>
      </c>
      <c r="F304" s="294" t="s">
        <v>1279</v>
      </c>
      <c r="G304" s="277">
        <v>581400</v>
      </c>
      <c r="H304" s="289" t="s">
        <v>986</v>
      </c>
      <c r="I304" s="307" t="s">
        <v>987</v>
      </c>
      <c r="J304" s="273">
        <v>4</v>
      </c>
      <c r="K304" s="273">
        <v>1</v>
      </c>
      <c r="L304" s="287">
        <f t="shared" si="4"/>
        <v>4</v>
      </c>
      <c r="M304" s="95" t="s">
        <v>206</v>
      </c>
      <c r="N304" s="89" t="e">
        <f>VLOOKUP(#REF!,#REF!,2,FALSE)</f>
        <v>#REF!</v>
      </c>
    </row>
    <row r="305" spans="5:14" ht="25.5" x14ac:dyDescent="0.2">
      <c r="E305" s="280" t="s">
        <v>988</v>
      </c>
      <c r="F305" s="294" t="s">
        <v>1280</v>
      </c>
      <c r="G305" s="277">
        <v>581500</v>
      </c>
      <c r="H305" s="289" t="s">
        <v>989</v>
      </c>
      <c r="I305" s="307" t="s">
        <v>990</v>
      </c>
      <c r="J305" s="273">
        <v>1</v>
      </c>
      <c r="K305" s="273">
        <v>1</v>
      </c>
      <c r="L305" s="287">
        <f t="shared" si="4"/>
        <v>1</v>
      </c>
      <c r="M305" s="95" t="s">
        <v>206</v>
      </c>
      <c r="N305" s="89" t="e">
        <f>VLOOKUP(#REF!,#REF!,2,FALSE)</f>
        <v>#REF!</v>
      </c>
    </row>
    <row r="306" spans="5:14" ht="25.5" x14ac:dyDescent="0.2">
      <c r="E306" s="280" t="s">
        <v>991</v>
      </c>
      <c r="F306" s="276" t="s">
        <v>992</v>
      </c>
      <c r="G306" s="277">
        <v>581600</v>
      </c>
      <c r="H306" s="289" t="s">
        <v>993</v>
      </c>
      <c r="I306" s="307" t="s">
        <v>992</v>
      </c>
      <c r="J306" s="273">
        <v>1</v>
      </c>
      <c r="K306" s="273">
        <v>1</v>
      </c>
      <c r="L306" s="287">
        <f t="shared" si="4"/>
        <v>1</v>
      </c>
      <c r="M306" s="95" t="s">
        <v>206</v>
      </c>
      <c r="N306" s="89" t="e">
        <f>VLOOKUP(#REF!,#REF!,2,FALSE)</f>
        <v>#REF!</v>
      </c>
    </row>
    <row r="307" spans="5:14" x14ac:dyDescent="0.2">
      <c r="E307" s="280" t="s">
        <v>994</v>
      </c>
      <c r="F307" s="294" t="s">
        <v>1281</v>
      </c>
      <c r="G307" s="277">
        <v>581700</v>
      </c>
      <c r="H307" s="289" t="s">
        <v>995</v>
      </c>
      <c r="I307" s="307" t="s">
        <v>1282</v>
      </c>
      <c r="J307" s="273">
        <v>1</v>
      </c>
      <c r="K307" s="273">
        <v>1</v>
      </c>
      <c r="L307" s="287">
        <f t="shared" si="4"/>
        <v>1</v>
      </c>
      <c r="M307" s="95" t="s">
        <v>206</v>
      </c>
      <c r="N307" s="89" t="e">
        <f>VLOOKUP(#REF!,#REF!,2,FALSE)</f>
        <v>#REF!</v>
      </c>
    </row>
    <row r="308" spans="5:14" x14ac:dyDescent="0.2">
      <c r="E308" s="268" t="s">
        <v>996</v>
      </c>
      <c r="F308" s="311" t="s">
        <v>1283</v>
      </c>
      <c r="G308" s="270">
        <v>590000</v>
      </c>
      <c r="H308" s="271" t="s">
        <v>997</v>
      </c>
      <c r="I308" s="328" t="s">
        <v>998</v>
      </c>
      <c r="J308" s="295"/>
      <c r="K308" s="295"/>
      <c r="L308" s="300"/>
      <c r="M308" s="300"/>
      <c r="N308" s="89" t="e">
        <f>VLOOKUP(#REF!,#REF!,2,FALSE)</f>
        <v>#REF!</v>
      </c>
    </row>
    <row r="309" spans="5:14" x14ac:dyDescent="0.2">
      <c r="E309" s="282" t="s">
        <v>999</v>
      </c>
      <c r="F309" s="283" t="s">
        <v>1284</v>
      </c>
      <c r="G309" s="284">
        <v>591000</v>
      </c>
      <c r="H309" s="285" t="s">
        <v>999</v>
      </c>
      <c r="I309" s="286" t="s">
        <v>1284</v>
      </c>
      <c r="J309" s="273">
        <v>1</v>
      </c>
      <c r="K309" s="273">
        <v>1</v>
      </c>
      <c r="L309" s="287">
        <f t="shared" si="4"/>
        <v>1</v>
      </c>
      <c r="M309" s="95" t="s">
        <v>206</v>
      </c>
      <c r="N309" s="89" t="e">
        <f>VLOOKUP(#REF!,#REF!,2,FALSE)</f>
        <v>#REF!</v>
      </c>
    </row>
    <row r="310" spans="5:14" x14ac:dyDescent="0.2">
      <c r="E310" s="282" t="s">
        <v>1001</v>
      </c>
      <c r="F310" s="283" t="s">
        <v>1002</v>
      </c>
      <c r="G310" s="284">
        <v>591100</v>
      </c>
      <c r="H310" s="285" t="s">
        <v>1003</v>
      </c>
      <c r="I310" s="286" t="s">
        <v>1004</v>
      </c>
      <c r="J310" s="273">
        <v>2</v>
      </c>
      <c r="K310" s="273">
        <v>2</v>
      </c>
      <c r="L310" s="287">
        <f t="shared" si="4"/>
        <v>4</v>
      </c>
      <c r="M310" s="95" t="s">
        <v>206</v>
      </c>
      <c r="N310" s="89" t="e">
        <f>VLOOKUP(#REF!,#REF!,2,FALSE)</f>
        <v>#REF!</v>
      </c>
    </row>
    <row r="311" spans="5:14" x14ac:dyDescent="0.2">
      <c r="E311" s="296" t="s">
        <v>1285</v>
      </c>
      <c r="F311" s="283" t="s">
        <v>1286</v>
      </c>
      <c r="G311" s="284">
        <v>591110</v>
      </c>
      <c r="H311" s="329" t="s">
        <v>1285</v>
      </c>
      <c r="I311" s="286" t="s">
        <v>1286</v>
      </c>
      <c r="J311" s="273">
        <v>2</v>
      </c>
      <c r="K311" s="273">
        <v>2</v>
      </c>
      <c r="L311" s="287">
        <f t="shared" si="4"/>
        <v>4</v>
      </c>
      <c r="M311" s="95" t="s">
        <v>206</v>
      </c>
      <c r="N311" s="89" t="e">
        <f>VLOOKUP(#REF!,#REF!,2,FALSE)</f>
        <v>#REF!</v>
      </c>
    </row>
    <row r="312" spans="5:14" x14ac:dyDescent="0.2">
      <c r="E312" s="296" t="s">
        <v>1287</v>
      </c>
      <c r="F312" s="283" t="s">
        <v>1288</v>
      </c>
      <c r="G312" s="284">
        <v>591120</v>
      </c>
      <c r="H312" s="329" t="s">
        <v>1287</v>
      </c>
      <c r="I312" s="286" t="s">
        <v>1288</v>
      </c>
      <c r="J312" s="273">
        <v>2</v>
      </c>
      <c r="K312" s="273">
        <v>2</v>
      </c>
      <c r="L312" s="287">
        <f t="shared" si="4"/>
        <v>4</v>
      </c>
      <c r="M312" s="95" t="s">
        <v>206</v>
      </c>
      <c r="N312" s="89" t="e">
        <f>VLOOKUP(#REF!,#REF!,2,FALSE)</f>
        <v>#REF!</v>
      </c>
    </row>
    <row r="313" spans="5:14" x14ac:dyDescent="0.2">
      <c r="E313" s="296" t="s">
        <v>1289</v>
      </c>
      <c r="F313" s="283" t="s">
        <v>1290</v>
      </c>
      <c r="G313" s="284">
        <v>591130</v>
      </c>
      <c r="H313" s="329" t="s">
        <v>1289</v>
      </c>
      <c r="I313" s="286" t="s">
        <v>1290</v>
      </c>
      <c r="J313" s="273">
        <v>2</v>
      </c>
      <c r="K313" s="273">
        <v>2</v>
      </c>
      <c r="L313" s="287">
        <f t="shared" si="4"/>
        <v>4</v>
      </c>
      <c r="M313" s="95" t="s">
        <v>206</v>
      </c>
      <c r="N313" s="89" t="e">
        <f>VLOOKUP(#REF!,#REF!,2,FALSE)</f>
        <v>#REF!</v>
      </c>
    </row>
    <row r="314" spans="5:14" x14ac:dyDescent="0.2">
      <c r="E314" s="296" t="s">
        <v>1291</v>
      </c>
      <c r="F314" s="283" t="s">
        <v>1292</v>
      </c>
      <c r="G314" s="284">
        <v>591140</v>
      </c>
      <c r="H314" s="329" t="s">
        <v>1291</v>
      </c>
      <c r="I314" s="286" t="s">
        <v>1292</v>
      </c>
      <c r="J314" s="273">
        <v>2</v>
      </c>
      <c r="K314" s="273">
        <v>2</v>
      </c>
      <c r="L314" s="287">
        <f t="shared" si="4"/>
        <v>4</v>
      </c>
      <c r="M314" s="95" t="s">
        <v>206</v>
      </c>
      <c r="N314" s="89" t="e">
        <f>VLOOKUP(#REF!,#REF!,2,FALSE)</f>
        <v>#REF!</v>
      </c>
    </row>
    <row r="315" spans="5:14" x14ac:dyDescent="0.2">
      <c r="E315" s="296" t="s">
        <v>1293</v>
      </c>
      <c r="F315" s="283" t="s">
        <v>1294</v>
      </c>
      <c r="G315" s="284">
        <v>591150</v>
      </c>
      <c r="H315" s="329" t="s">
        <v>1293</v>
      </c>
      <c r="I315" s="286" t="s">
        <v>1294</v>
      </c>
      <c r="J315" s="273">
        <v>2</v>
      </c>
      <c r="K315" s="273">
        <v>2</v>
      </c>
      <c r="L315" s="287">
        <f t="shared" si="4"/>
        <v>4</v>
      </c>
      <c r="M315" s="95" t="s">
        <v>206</v>
      </c>
      <c r="N315" s="89" t="e">
        <f>VLOOKUP(#REF!,#REF!,2,FALSE)</f>
        <v>#REF!</v>
      </c>
    </row>
    <row r="316" spans="5:14" ht="27" customHeight="1" x14ac:dyDescent="0.2">
      <c r="E316" s="296" t="s">
        <v>1295</v>
      </c>
      <c r="F316" s="283" t="s">
        <v>1296</v>
      </c>
      <c r="G316" s="284">
        <v>591160</v>
      </c>
      <c r="H316" s="329" t="s">
        <v>1295</v>
      </c>
      <c r="I316" s="286" t="s">
        <v>1296</v>
      </c>
      <c r="J316" s="273">
        <v>2</v>
      </c>
      <c r="K316" s="273">
        <v>2</v>
      </c>
      <c r="L316" s="287">
        <f t="shared" si="4"/>
        <v>4</v>
      </c>
      <c r="M316" s="95" t="s">
        <v>206</v>
      </c>
      <c r="N316" s="89" t="e">
        <f>VLOOKUP(#REF!,#REF!,2,FALSE)</f>
        <v>#REF!</v>
      </c>
    </row>
    <row r="317" spans="5:14" ht="25.5" x14ac:dyDescent="0.2">
      <c r="E317" s="282" t="s">
        <v>1005</v>
      </c>
      <c r="F317" s="283" t="s">
        <v>1006</v>
      </c>
      <c r="G317" s="284">
        <v>591200</v>
      </c>
      <c r="H317" s="285" t="s">
        <v>1007</v>
      </c>
      <c r="I317" s="286" t="s">
        <v>1008</v>
      </c>
      <c r="J317" s="273">
        <v>2</v>
      </c>
      <c r="K317" s="273">
        <v>2</v>
      </c>
      <c r="L317" s="287">
        <f t="shared" si="4"/>
        <v>4</v>
      </c>
      <c r="M317" s="95" t="s">
        <v>206</v>
      </c>
      <c r="N317" s="89" t="e">
        <f>VLOOKUP(#REF!,#REF!,2,FALSE)</f>
        <v>#REF!</v>
      </c>
    </row>
    <row r="318" spans="5:14" x14ac:dyDescent="0.2">
      <c r="E318" s="282" t="s">
        <v>1009</v>
      </c>
      <c r="F318" s="283" t="s">
        <v>1010</v>
      </c>
      <c r="G318" s="284">
        <v>591300</v>
      </c>
      <c r="H318" s="285" t="s">
        <v>1009</v>
      </c>
      <c r="I318" s="286" t="s">
        <v>1010</v>
      </c>
      <c r="J318" s="273">
        <v>2</v>
      </c>
      <c r="K318" s="273">
        <v>2</v>
      </c>
      <c r="L318" s="287">
        <f t="shared" si="4"/>
        <v>4</v>
      </c>
      <c r="M318" s="95" t="s">
        <v>206</v>
      </c>
      <c r="N318" s="89" t="e">
        <f>VLOOKUP(#REF!,#REF!,2,FALSE)</f>
        <v>#REF!</v>
      </c>
    </row>
    <row r="319" spans="5:14" x14ac:dyDescent="0.2">
      <c r="E319" s="282" t="s">
        <v>1011</v>
      </c>
      <c r="F319" s="283" t="s">
        <v>1012</v>
      </c>
      <c r="G319" s="284">
        <v>591400</v>
      </c>
      <c r="H319" s="285" t="s">
        <v>1013</v>
      </c>
      <c r="I319" s="286" t="s">
        <v>1012</v>
      </c>
      <c r="J319" s="273">
        <v>2</v>
      </c>
      <c r="K319" s="273">
        <v>2</v>
      </c>
      <c r="L319" s="287">
        <f t="shared" si="4"/>
        <v>4</v>
      </c>
      <c r="M319" s="95" t="s">
        <v>206</v>
      </c>
      <c r="N319" s="89" t="e">
        <f>VLOOKUP(#REF!,#REF!,2,FALSE)</f>
        <v>#REF!</v>
      </c>
    </row>
    <row r="320" spans="5:14" ht="25.5" x14ac:dyDescent="0.2">
      <c r="E320" s="282" t="s">
        <v>1014</v>
      </c>
      <c r="F320" s="283" t="s">
        <v>1015</v>
      </c>
      <c r="G320" s="284">
        <v>591500</v>
      </c>
      <c r="H320" s="285" t="s">
        <v>1016</v>
      </c>
      <c r="I320" s="286" t="s">
        <v>1015</v>
      </c>
      <c r="J320" s="273">
        <v>3</v>
      </c>
      <c r="K320" s="273">
        <v>3</v>
      </c>
      <c r="L320" s="287">
        <f t="shared" si="4"/>
        <v>9</v>
      </c>
      <c r="M320" s="94" t="s">
        <v>200</v>
      </c>
      <c r="N320" s="89" t="e">
        <f>VLOOKUP(#REF!,#REF!,2,FALSE)</f>
        <v>#REF!</v>
      </c>
    </row>
    <row r="321" spans="5:14" x14ac:dyDescent="0.2">
      <c r="E321" s="282" t="s">
        <v>1017</v>
      </c>
      <c r="F321" s="283" t="s">
        <v>1018</v>
      </c>
      <c r="G321" s="284">
        <v>591600</v>
      </c>
      <c r="H321" s="285" t="s">
        <v>1019</v>
      </c>
      <c r="I321" s="286" t="s">
        <v>1020</v>
      </c>
      <c r="J321" s="273">
        <v>2</v>
      </c>
      <c r="K321" s="273">
        <v>2</v>
      </c>
      <c r="L321" s="287">
        <f t="shared" si="4"/>
        <v>4</v>
      </c>
      <c r="M321" s="95" t="s">
        <v>206</v>
      </c>
      <c r="N321" s="89" t="e">
        <f>VLOOKUP(#REF!,#REF!,2,FALSE)</f>
        <v>#REF!</v>
      </c>
    </row>
    <row r="322" spans="5:14" x14ac:dyDescent="0.2">
      <c r="E322" s="282" t="s">
        <v>1021</v>
      </c>
      <c r="F322" s="283" t="s">
        <v>1022</v>
      </c>
      <c r="G322" s="284">
        <v>591700</v>
      </c>
      <c r="H322" s="285" t="s">
        <v>1021</v>
      </c>
      <c r="I322" s="286" t="s">
        <v>1023</v>
      </c>
      <c r="J322" s="273">
        <v>1</v>
      </c>
      <c r="K322" s="273">
        <v>1</v>
      </c>
      <c r="L322" s="287">
        <f t="shared" si="4"/>
        <v>1</v>
      </c>
      <c r="M322" s="95" t="s">
        <v>206</v>
      </c>
      <c r="N322" s="89" t="e">
        <f>VLOOKUP(#REF!,#REF!,2,FALSE)</f>
        <v>#REF!</v>
      </c>
    </row>
    <row r="323" spans="5:14" x14ac:dyDescent="0.2">
      <c r="E323" s="282" t="s">
        <v>1024</v>
      </c>
      <c r="F323" s="283" t="s">
        <v>1025</v>
      </c>
      <c r="G323" s="284">
        <v>591800</v>
      </c>
      <c r="H323" s="285" t="s">
        <v>1026</v>
      </c>
      <c r="I323" s="286" t="s">
        <v>1025</v>
      </c>
      <c r="J323" s="273">
        <v>2</v>
      </c>
      <c r="K323" s="273">
        <v>2</v>
      </c>
      <c r="L323" s="287">
        <f t="shared" si="4"/>
        <v>4</v>
      </c>
      <c r="M323" s="95" t="s">
        <v>206</v>
      </c>
      <c r="N323" s="89" t="e">
        <f>VLOOKUP(#REF!,#REF!,2,FALSE)</f>
        <v>#REF!</v>
      </c>
    </row>
    <row r="324" spans="5:14" ht="25.5" x14ac:dyDescent="0.2">
      <c r="E324" s="282" t="s">
        <v>1027</v>
      </c>
      <c r="F324" s="283" t="s">
        <v>1028</v>
      </c>
      <c r="G324" s="284">
        <v>591900</v>
      </c>
      <c r="H324" s="285" t="s">
        <v>1029</v>
      </c>
      <c r="I324" s="286" t="s">
        <v>1028</v>
      </c>
      <c r="J324" s="273">
        <v>2</v>
      </c>
      <c r="K324" s="273">
        <v>2</v>
      </c>
      <c r="L324" s="287">
        <f t="shared" si="4"/>
        <v>4</v>
      </c>
      <c r="M324" s="95" t="s">
        <v>206</v>
      </c>
      <c r="N324" s="89" t="e">
        <f>VLOOKUP(#REF!,#REF!,2,FALSE)</f>
        <v>#REF!</v>
      </c>
    </row>
    <row r="325" spans="5:14" x14ac:dyDescent="0.2">
      <c r="E325" s="282" t="s">
        <v>1030</v>
      </c>
      <c r="F325" s="283" t="s">
        <v>1031</v>
      </c>
      <c r="G325" s="284">
        <v>592000</v>
      </c>
      <c r="H325" s="285" t="s">
        <v>1032</v>
      </c>
      <c r="I325" s="286" t="s">
        <v>1031</v>
      </c>
      <c r="J325" s="273">
        <v>1</v>
      </c>
      <c r="K325" s="273">
        <v>1</v>
      </c>
      <c r="L325" s="287">
        <f t="shared" si="4"/>
        <v>1</v>
      </c>
      <c r="M325" s="95" t="s">
        <v>206</v>
      </c>
      <c r="N325" s="89" t="e">
        <f>VLOOKUP(#REF!,#REF!,2,FALSE)</f>
        <v>#REF!</v>
      </c>
    </row>
    <row r="326" spans="5:14" x14ac:dyDescent="0.2">
      <c r="E326" s="282" t="s">
        <v>1033</v>
      </c>
      <c r="F326" s="283" t="s">
        <v>1034</v>
      </c>
      <c r="G326" s="284">
        <v>592100</v>
      </c>
      <c r="H326" s="285" t="s">
        <v>1033</v>
      </c>
      <c r="I326" s="286" t="s">
        <v>1034</v>
      </c>
      <c r="J326" s="273">
        <v>1</v>
      </c>
      <c r="K326" s="273">
        <v>1</v>
      </c>
      <c r="L326" s="287">
        <f t="shared" si="4"/>
        <v>1</v>
      </c>
      <c r="M326" s="95" t="s">
        <v>206</v>
      </c>
      <c r="N326" s="89" t="e">
        <f>VLOOKUP(#REF!,#REF!,2,FALSE)</f>
        <v>#REF!</v>
      </c>
    </row>
    <row r="327" spans="5:14" x14ac:dyDescent="0.2">
      <c r="E327" s="268" t="s">
        <v>1035</v>
      </c>
      <c r="F327" s="269" t="s">
        <v>1036</v>
      </c>
      <c r="G327" s="270">
        <v>600000</v>
      </c>
      <c r="H327" s="271" t="s">
        <v>1037</v>
      </c>
      <c r="I327" s="272" t="s">
        <v>1038</v>
      </c>
      <c r="J327" s="295"/>
      <c r="K327" s="295"/>
      <c r="L327" s="300"/>
      <c r="M327" s="300"/>
      <c r="N327" s="89" t="e">
        <f>VLOOKUP(#REF!,#REF!,2,FALSE)</f>
        <v>#REF!</v>
      </c>
    </row>
    <row r="328" spans="5:14" x14ac:dyDescent="0.2">
      <c r="E328" s="282" t="s">
        <v>1039</v>
      </c>
      <c r="F328" s="283" t="s">
        <v>1040</v>
      </c>
      <c r="G328" s="284">
        <v>601000</v>
      </c>
      <c r="H328" s="285" t="s">
        <v>1041</v>
      </c>
      <c r="I328" s="286" t="s">
        <v>1042</v>
      </c>
      <c r="J328" s="273">
        <v>1</v>
      </c>
      <c r="K328" s="273">
        <v>1</v>
      </c>
      <c r="L328" s="287">
        <f t="shared" si="4"/>
        <v>1</v>
      </c>
      <c r="M328" s="95" t="s">
        <v>206</v>
      </c>
      <c r="N328" s="89" t="e">
        <f>VLOOKUP(#REF!,#REF!,2,FALSE)</f>
        <v>#REF!</v>
      </c>
    </row>
    <row r="329" spans="5:14" x14ac:dyDescent="0.2">
      <c r="E329" s="282" t="s">
        <v>1043</v>
      </c>
      <c r="F329" s="283" t="s">
        <v>1044</v>
      </c>
      <c r="G329" s="284">
        <v>601100</v>
      </c>
      <c r="H329" s="285" t="s">
        <v>1045</v>
      </c>
      <c r="I329" s="286" t="s">
        <v>1046</v>
      </c>
      <c r="J329" s="273">
        <v>1</v>
      </c>
      <c r="K329" s="273">
        <v>1</v>
      </c>
      <c r="L329" s="287">
        <f t="shared" si="4"/>
        <v>1</v>
      </c>
      <c r="M329" s="95" t="s">
        <v>206</v>
      </c>
      <c r="N329" s="89" t="e">
        <f>VLOOKUP(#REF!,#REF!,2,FALSE)</f>
        <v>#REF!</v>
      </c>
    </row>
    <row r="330" spans="5:14" x14ac:dyDescent="0.2">
      <c r="E330" s="282" t="s">
        <v>1047</v>
      </c>
      <c r="F330" s="283" t="s">
        <v>1048</v>
      </c>
      <c r="G330" s="284">
        <v>601200</v>
      </c>
      <c r="H330" s="285" t="s">
        <v>1049</v>
      </c>
      <c r="I330" s="286" t="s">
        <v>1050</v>
      </c>
      <c r="J330" s="273">
        <v>1</v>
      </c>
      <c r="K330" s="273">
        <v>1</v>
      </c>
      <c r="L330" s="287">
        <f t="shared" si="4"/>
        <v>1</v>
      </c>
      <c r="M330" s="95" t="s">
        <v>206</v>
      </c>
      <c r="N330" s="89" t="e">
        <f>VLOOKUP(#REF!,#REF!,2,FALSE)</f>
        <v>#REF!</v>
      </c>
    </row>
    <row r="331" spans="5:14" ht="25.5" x14ac:dyDescent="0.2">
      <c r="E331" s="282" t="s">
        <v>630</v>
      </c>
      <c r="F331" s="283" t="s">
        <v>1051</v>
      </c>
      <c r="G331" s="284">
        <v>601300</v>
      </c>
      <c r="H331" s="282" t="s">
        <v>630</v>
      </c>
      <c r="I331" s="286" t="s">
        <v>1052</v>
      </c>
      <c r="J331" s="273">
        <v>1</v>
      </c>
      <c r="K331" s="273">
        <v>1</v>
      </c>
      <c r="L331" s="287">
        <f t="shared" si="4"/>
        <v>1</v>
      </c>
      <c r="M331" s="95" t="s">
        <v>206</v>
      </c>
      <c r="N331" s="89" t="e">
        <f>VLOOKUP(#REF!,#REF!,2,FALSE)</f>
        <v>#REF!</v>
      </c>
    </row>
    <row r="332" spans="5:14" x14ac:dyDescent="0.2">
      <c r="E332" s="282" t="s">
        <v>1053</v>
      </c>
      <c r="F332" s="283" t="s">
        <v>1054</v>
      </c>
      <c r="G332" s="284">
        <v>601400</v>
      </c>
      <c r="H332" s="285" t="s">
        <v>1055</v>
      </c>
      <c r="I332" s="286" t="s">
        <v>1056</v>
      </c>
      <c r="J332" s="273">
        <v>1</v>
      </c>
      <c r="K332" s="273">
        <v>1</v>
      </c>
      <c r="L332" s="287">
        <f t="shared" si="4"/>
        <v>1</v>
      </c>
      <c r="M332" s="95" t="s">
        <v>206</v>
      </c>
      <c r="N332" s="89" t="e">
        <f>VLOOKUP(#REF!,#REF!,2,FALSE)</f>
        <v>#REF!</v>
      </c>
    </row>
    <row r="333" spans="5:14" x14ac:dyDescent="0.2">
      <c r="E333" s="282" t="s">
        <v>1057</v>
      </c>
      <c r="F333" s="283" t="s">
        <v>1058</v>
      </c>
      <c r="G333" s="284">
        <v>601500</v>
      </c>
      <c r="H333" s="285" t="s">
        <v>1059</v>
      </c>
      <c r="I333" s="286" t="s">
        <v>1060</v>
      </c>
      <c r="J333" s="273">
        <v>1</v>
      </c>
      <c r="K333" s="273">
        <v>1</v>
      </c>
      <c r="L333" s="287">
        <f t="shared" si="4"/>
        <v>1</v>
      </c>
      <c r="M333" s="95" t="s">
        <v>206</v>
      </c>
      <c r="N333" s="89" t="e">
        <f>VLOOKUP(#REF!,#REF!,2,FALSE)</f>
        <v>#REF!</v>
      </c>
    </row>
    <row r="334" spans="5:14" x14ac:dyDescent="0.2">
      <c r="E334" s="282" t="s">
        <v>1061</v>
      </c>
      <c r="F334" s="283" t="s">
        <v>1062</v>
      </c>
      <c r="G334" s="284">
        <v>601600</v>
      </c>
      <c r="H334" s="285" t="s">
        <v>1063</v>
      </c>
      <c r="I334" s="286" t="s">
        <v>1062</v>
      </c>
      <c r="J334" s="273">
        <v>1</v>
      </c>
      <c r="K334" s="273">
        <v>1</v>
      </c>
      <c r="L334" s="287">
        <f t="shared" si="4"/>
        <v>1</v>
      </c>
      <c r="M334" s="95" t="s">
        <v>206</v>
      </c>
      <c r="N334" s="89" t="e">
        <f>VLOOKUP(#REF!,#REF!,2,FALSE)</f>
        <v>#REF!</v>
      </c>
    </row>
    <row r="335" spans="5:14" x14ac:dyDescent="0.2">
      <c r="E335" s="282" t="s">
        <v>1064</v>
      </c>
      <c r="F335" s="283" t="s">
        <v>1297</v>
      </c>
      <c r="G335" s="284">
        <v>601800</v>
      </c>
      <c r="H335" s="285" t="s">
        <v>1064</v>
      </c>
      <c r="I335" s="286" t="s">
        <v>1297</v>
      </c>
      <c r="J335" s="273">
        <v>3</v>
      </c>
      <c r="K335" s="273">
        <v>3</v>
      </c>
      <c r="L335" s="287">
        <f t="shared" si="4"/>
        <v>9</v>
      </c>
      <c r="M335" s="94" t="s">
        <v>200</v>
      </c>
      <c r="N335" s="89" t="e">
        <f>VLOOKUP(#REF!,#REF!,2,FALSE)</f>
        <v>#REF!</v>
      </c>
    </row>
    <row r="336" spans="5:14" x14ac:dyDescent="0.2">
      <c r="E336" s="282" t="s">
        <v>1066</v>
      </c>
      <c r="F336" s="283" t="s">
        <v>1065</v>
      </c>
      <c r="G336" s="284">
        <v>601900</v>
      </c>
      <c r="H336" s="285" t="s">
        <v>1066</v>
      </c>
      <c r="I336" s="286" t="s">
        <v>1065</v>
      </c>
      <c r="J336" s="273">
        <v>3</v>
      </c>
      <c r="K336" s="273">
        <v>2</v>
      </c>
      <c r="L336" s="287">
        <f t="shared" si="4"/>
        <v>6</v>
      </c>
      <c r="M336" s="94" t="s">
        <v>200</v>
      </c>
      <c r="N336" s="89" t="e">
        <f>VLOOKUP(#REF!,#REF!,2,FALSE)</f>
        <v>#REF!</v>
      </c>
    </row>
    <row r="337" spans="5:14" x14ac:dyDescent="0.2">
      <c r="E337" s="282" t="s">
        <v>1072</v>
      </c>
      <c r="F337" s="283" t="s">
        <v>1067</v>
      </c>
      <c r="G337" s="284">
        <v>602200</v>
      </c>
      <c r="H337" s="285" t="s">
        <v>1072</v>
      </c>
      <c r="I337" s="286" t="s">
        <v>1068</v>
      </c>
      <c r="J337" s="273">
        <v>4</v>
      </c>
      <c r="K337" s="273">
        <v>2</v>
      </c>
      <c r="L337" s="287">
        <f t="shared" si="4"/>
        <v>8</v>
      </c>
      <c r="M337" s="94" t="s">
        <v>200</v>
      </c>
      <c r="N337" s="89" t="e">
        <f>VLOOKUP(#REF!,#REF!,2,FALSE)</f>
        <v>#REF!</v>
      </c>
    </row>
    <row r="338" spans="5:14" x14ac:dyDescent="0.2">
      <c r="E338" s="282" t="s">
        <v>1073</v>
      </c>
      <c r="F338" s="283" t="s">
        <v>1074</v>
      </c>
      <c r="G338" s="284">
        <v>602300</v>
      </c>
      <c r="H338" s="285" t="s">
        <v>1075</v>
      </c>
      <c r="I338" s="286" t="s">
        <v>1074</v>
      </c>
      <c r="J338" s="273">
        <v>1</v>
      </c>
      <c r="K338" s="273">
        <v>1</v>
      </c>
      <c r="L338" s="287">
        <f t="shared" si="4"/>
        <v>1</v>
      </c>
      <c r="M338" s="95" t="s">
        <v>206</v>
      </c>
      <c r="N338" s="89" t="e">
        <f>VLOOKUP(#REF!,#REF!,2,FALSE)</f>
        <v>#REF!</v>
      </c>
    </row>
    <row r="339" spans="5:14" x14ac:dyDescent="0.2">
      <c r="E339" s="282" t="s">
        <v>1076</v>
      </c>
      <c r="F339" s="283" t="s">
        <v>1077</v>
      </c>
      <c r="G339" s="284">
        <v>602400</v>
      </c>
      <c r="H339" s="285" t="s">
        <v>1076</v>
      </c>
      <c r="I339" s="286" t="s">
        <v>1077</v>
      </c>
      <c r="J339" s="273">
        <v>1</v>
      </c>
      <c r="K339" s="273">
        <v>1</v>
      </c>
      <c r="L339" s="287">
        <f t="shared" si="4"/>
        <v>1</v>
      </c>
      <c r="M339" s="95" t="s">
        <v>206</v>
      </c>
      <c r="N339" s="89" t="e">
        <f>VLOOKUP(#REF!,#REF!,2,FALSE)</f>
        <v>#REF!</v>
      </c>
    </row>
    <row r="340" spans="5:14" ht="25.5" x14ac:dyDescent="0.2">
      <c r="E340" s="282" t="s">
        <v>1078</v>
      </c>
      <c r="F340" s="283" t="s">
        <v>1079</v>
      </c>
      <c r="G340" s="284">
        <v>602500</v>
      </c>
      <c r="H340" s="285" t="s">
        <v>1080</v>
      </c>
      <c r="I340" s="286" t="s">
        <v>1081</v>
      </c>
      <c r="J340" s="273">
        <v>2</v>
      </c>
      <c r="K340" s="273">
        <v>2</v>
      </c>
      <c r="L340" s="287">
        <f t="shared" ref="L340:L358" si="5">J340*K340</f>
        <v>4</v>
      </c>
      <c r="M340" s="95" t="s">
        <v>206</v>
      </c>
      <c r="N340" s="89" t="e">
        <f>VLOOKUP(#REF!,#REF!,2,FALSE)</f>
        <v>#REF!</v>
      </c>
    </row>
    <row r="341" spans="5:14" x14ac:dyDescent="0.2">
      <c r="E341" s="330" t="s">
        <v>1082</v>
      </c>
      <c r="F341" s="331" t="s">
        <v>1083</v>
      </c>
      <c r="G341" s="284">
        <v>602600</v>
      </c>
      <c r="H341" s="285" t="s">
        <v>1298</v>
      </c>
      <c r="I341" s="286" t="s">
        <v>1084</v>
      </c>
      <c r="J341" s="273">
        <v>1</v>
      </c>
      <c r="K341" s="273">
        <v>1</v>
      </c>
      <c r="L341" s="287">
        <f t="shared" si="5"/>
        <v>1</v>
      </c>
      <c r="M341" s="95" t="s">
        <v>206</v>
      </c>
      <c r="N341" s="89" t="e">
        <f>VLOOKUP(#REF!,#REF!,2,FALSE)</f>
        <v>#REF!</v>
      </c>
    </row>
    <row r="342" spans="5:14" ht="25.5" x14ac:dyDescent="0.2">
      <c r="E342" s="282" t="s">
        <v>1085</v>
      </c>
      <c r="F342" s="283" t="s">
        <v>1086</v>
      </c>
      <c r="G342" s="284">
        <v>602700</v>
      </c>
      <c r="H342" s="285" t="s">
        <v>1087</v>
      </c>
      <c r="I342" s="286" t="s">
        <v>1088</v>
      </c>
      <c r="J342" s="273">
        <v>1</v>
      </c>
      <c r="K342" s="273">
        <v>1</v>
      </c>
      <c r="L342" s="287">
        <f t="shared" si="5"/>
        <v>1</v>
      </c>
      <c r="M342" s="95" t="s">
        <v>206</v>
      </c>
      <c r="N342" s="89" t="e">
        <f>VLOOKUP(#REF!,#REF!,2,FALSE)</f>
        <v>#REF!</v>
      </c>
    </row>
    <row r="343" spans="5:14" x14ac:dyDescent="0.2">
      <c r="E343" s="282" t="s">
        <v>1089</v>
      </c>
      <c r="F343" s="283" t="s">
        <v>1090</v>
      </c>
      <c r="G343" s="284">
        <v>602800</v>
      </c>
      <c r="H343" s="285" t="s">
        <v>1091</v>
      </c>
      <c r="I343" s="286" t="s">
        <v>1090</v>
      </c>
      <c r="J343" s="273">
        <v>1</v>
      </c>
      <c r="K343" s="273">
        <v>1</v>
      </c>
      <c r="L343" s="287">
        <f t="shared" si="5"/>
        <v>1</v>
      </c>
      <c r="M343" s="95" t="s">
        <v>206</v>
      </c>
      <c r="N343" s="89" t="e">
        <f>VLOOKUP(#REF!,#REF!,2,FALSE)</f>
        <v>#REF!</v>
      </c>
    </row>
    <row r="344" spans="5:14" x14ac:dyDescent="0.2">
      <c r="E344" s="282" t="s">
        <v>1092</v>
      </c>
      <c r="F344" s="283" t="s">
        <v>1093</v>
      </c>
      <c r="G344" s="284">
        <v>602900</v>
      </c>
      <c r="H344" s="285" t="s">
        <v>1094</v>
      </c>
      <c r="I344" s="286" t="s">
        <v>1093</v>
      </c>
      <c r="J344" s="273">
        <v>1</v>
      </c>
      <c r="K344" s="273">
        <v>1</v>
      </c>
      <c r="L344" s="287">
        <f t="shared" si="5"/>
        <v>1</v>
      </c>
      <c r="M344" s="95" t="s">
        <v>206</v>
      </c>
      <c r="N344" s="89" t="e">
        <f>VLOOKUP(#REF!,#REF!,2,FALSE)</f>
        <v>#REF!</v>
      </c>
    </row>
    <row r="345" spans="5:14" x14ac:dyDescent="0.2">
      <c r="E345" s="282" t="s">
        <v>1095</v>
      </c>
      <c r="F345" s="283" t="s">
        <v>1096</v>
      </c>
      <c r="G345" s="284">
        <v>603000</v>
      </c>
      <c r="H345" s="285" t="s">
        <v>1097</v>
      </c>
      <c r="I345" s="286" t="s">
        <v>1098</v>
      </c>
      <c r="J345" s="273">
        <v>1</v>
      </c>
      <c r="K345" s="273">
        <v>1</v>
      </c>
      <c r="L345" s="287">
        <f t="shared" si="5"/>
        <v>1</v>
      </c>
      <c r="M345" s="95" t="s">
        <v>206</v>
      </c>
      <c r="N345" s="89" t="e">
        <f>VLOOKUP(#REF!,#REF!,2,FALSE)</f>
        <v>#REF!</v>
      </c>
    </row>
    <row r="346" spans="5:14" x14ac:dyDescent="0.2">
      <c r="E346" s="282" t="s">
        <v>1099</v>
      </c>
      <c r="F346" s="283" t="s">
        <v>1100</v>
      </c>
      <c r="G346" s="284">
        <v>603100</v>
      </c>
      <c r="H346" s="285" t="s">
        <v>1101</v>
      </c>
      <c r="I346" s="286" t="s">
        <v>1102</v>
      </c>
      <c r="J346" s="273">
        <v>1</v>
      </c>
      <c r="K346" s="273">
        <v>1</v>
      </c>
      <c r="L346" s="287">
        <f t="shared" si="5"/>
        <v>1</v>
      </c>
      <c r="M346" s="95" t="s">
        <v>206</v>
      </c>
    </row>
    <row r="347" spans="5:14" s="98" customFormat="1" ht="25.5" x14ac:dyDescent="0.2">
      <c r="E347" s="282" t="s">
        <v>1103</v>
      </c>
      <c r="F347" s="283" t="s">
        <v>1104</v>
      </c>
      <c r="G347" s="284">
        <v>603200</v>
      </c>
      <c r="H347" s="285" t="s">
        <v>1105</v>
      </c>
      <c r="I347" s="286" t="s">
        <v>1104</v>
      </c>
      <c r="J347" s="273">
        <v>2</v>
      </c>
      <c r="K347" s="273">
        <v>2</v>
      </c>
      <c r="L347" s="287">
        <f t="shared" si="5"/>
        <v>4</v>
      </c>
      <c r="M347" s="95" t="s">
        <v>206</v>
      </c>
    </row>
    <row r="348" spans="5:14" s="98" customFormat="1" x14ac:dyDescent="0.2">
      <c r="E348" s="282" t="s">
        <v>1299</v>
      </c>
      <c r="F348" s="283" t="s">
        <v>1106</v>
      </c>
      <c r="G348" s="284">
        <v>603300</v>
      </c>
      <c r="H348" s="282" t="s">
        <v>1299</v>
      </c>
      <c r="I348" s="286" t="s">
        <v>1106</v>
      </c>
      <c r="J348" s="273">
        <v>2</v>
      </c>
      <c r="K348" s="273">
        <v>2</v>
      </c>
      <c r="L348" s="287">
        <f t="shared" si="5"/>
        <v>4</v>
      </c>
      <c r="M348" s="95" t="s">
        <v>206</v>
      </c>
    </row>
    <row r="349" spans="5:14" s="98" customFormat="1" x14ac:dyDescent="0.2">
      <c r="E349" s="282" t="s">
        <v>1107</v>
      </c>
      <c r="F349" s="283" t="s">
        <v>1108</v>
      </c>
      <c r="G349" s="284">
        <v>603400</v>
      </c>
      <c r="H349" s="285" t="s">
        <v>1107</v>
      </c>
      <c r="I349" s="286" t="s">
        <v>1108</v>
      </c>
      <c r="J349" s="273">
        <v>1</v>
      </c>
      <c r="K349" s="273">
        <v>1</v>
      </c>
      <c r="L349" s="287">
        <f t="shared" si="5"/>
        <v>1</v>
      </c>
      <c r="M349" s="95" t="s">
        <v>206</v>
      </c>
    </row>
    <row r="350" spans="5:14" s="98" customFormat="1" x14ac:dyDescent="0.2">
      <c r="E350" s="282" t="s">
        <v>1109</v>
      </c>
      <c r="F350" s="283" t="s">
        <v>1110</v>
      </c>
      <c r="G350" s="284">
        <v>603500</v>
      </c>
      <c r="H350" s="285" t="s">
        <v>1109</v>
      </c>
      <c r="I350" s="286" t="s">
        <v>1110</v>
      </c>
      <c r="J350" s="273">
        <v>1</v>
      </c>
      <c r="K350" s="273">
        <v>1</v>
      </c>
      <c r="L350" s="287">
        <f t="shared" si="5"/>
        <v>1</v>
      </c>
      <c r="M350" s="95" t="s">
        <v>206</v>
      </c>
    </row>
    <row r="351" spans="5:14" s="98" customFormat="1" ht="25.5" customHeight="1" x14ac:dyDescent="0.2">
      <c r="E351" s="282" t="s">
        <v>1111</v>
      </c>
      <c r="F351" s="283" t="s">
        <v>1112</v>
      </c>
      <c r="G351" s="284">
        <v>601000</v>
      </c>
      <c r="H351" s="285" t="s">
        <v>1041</v>
      </c>
      <c r="I351" s="286" t="s">
        <v>1042</v>
      </c>
      <c r="J351" s="273">
        <v>1</v>
      </c>
      <c r="K351" s="273">
        <v>1</v>
      </c>
      <c r="L351" s="287">
        <f t="shared" si="5"/>
        <v>1</v>
      </c>
      <c r="M351" s="95" t="s">
        <v>206</v>
      </c>
    </row>
    <row r="352" spans="5:14" s="98" customFormat="1" ht="35.25" customHeight="1" x14ac:dyDescent="0.2">
      <c r="E352" s="282" t="s">
        <v>1113</v>
      </c>
      <c r="F352" s="283" t="s">
        <v>1114</v>
      </c>
      <c r="G352" s="284">
        <v>601100</v>
      </c>
      <c r="H352" s="285" t="s">
        <v>1045</v>
      </c>
      <c r="I352" s="286" t="s">
        <v>1046</v>
      </c>
      <c r="J352" s="273">
        <v>1</v>
      </c>
      <c r="K352" s="273">
        <v>1</v>
      </c>
      <c r="L352" s="287">
        <f t="shared" si="5"/>
        <v>1</v>
      </c>
      <c r="M352" s="95" t="s">
        <v>206</v>
      </c>
    </row>
    <row r="353" spans="5:13" s="98" customFormat="1" x14ac:dyDescent="0.2">
      <c r="E353" s="282" t="s">
        <v>1115</v>
      </c>
      <c r="F353" s="283" t="s">
        <v>1116</v>
      </c>
      <c r="G353" s="284">
        <v>601200</v>
      </c>
      <c r="H353" s="285" t="s">
        <v>1049</v>
      </c>
      <c r="I353" s="286" t="s">
        <v>1050</v>
      </c>
      <c r="J353" s="273">
        <v>1</v>
      </c>
      <c r="K353" s="273">
        <v>1</v>
      </c>
      <c r="L353" s="287">
        <f t="shared" si="5"/>
        <v>1</v>
      </c>
      <c r="M353" s="95" t="s">
        <v>206</v>
      </c>
    </row>
    <row r="354" spans="5:13" s="98" customFormat="1" ht="53.25" customHeight="1" x14ac:dyDescent="0.2">
      <c r="E354" s="282" t="s">
        <v>1117</v>
      </c>
      <c r="F354" s="283" t="s">
        <v>1118</v>
      </c>
      <c r="G354" s="284">
        <v>601400</v>
      </c>
      <c r="H354" s="285" t="s">
        <v>1119</v>
      </c>
      <c r="I354" s="286" t="s">
        <v>1056</v>
      </c>
      <c r="J354" s="273">
        <v>1</v>
      </c>
      <c r="K354" s="273">
        <v>1</v>
      </c>
      <c r="L354" s="287">
        <f t="shared" si="5"/>
        <v>1</v>
      </c>
      <c r="M354" s="95" t="s">
        <v>206</v>
      </c>
    </row>
    <row r="355" spans="5:13" s="98" customFormat="1" x14ac:dyDescent="0.2">
      <c r="E355" s="282" t="s">
        <v>1120</v>
      </c>
      <c r="F355" s="283" t="s">
        <v>1121</v>
      </c>
      <c r="G355" s="284">
        <v>601500</v>
      </c>
      <c r="H355" s="285" t="s">
        <v>1059</v>
      </c>
      <c r="I355" s="286" t="s">
        <v>1060</v>
      </c>
      <c r="J355" s="273">
        <v>1</v>
      </c>
      <c r="K355" s="273">
        <v>1</v>
      </c>
      <c r="L355" s="287">
        <f t="shared" si="5"/>
        <v>1</v>
      </c>
      <c r="M355" s="95" t="s">
        <v>206</v>
      </c>
    </row>
    <row r="356" spans="5:13" s="98" customFormat="1" ht="25.5" x14ac:dyDescent="0.2">
      <c r="E356" s="282" t="s">
        <v>1122</v>
      </c>
      <c r="F356" s="283" t="s">
        <v>1123</v>
      </c>
      <c r="G356" s="284">
        <v>603200</v>
      </c>
      <c r="H356" s="285" t="s">
        <v>1105</v>
      </c>
      <c r="I356" s="286" t="s">
        <v>1104</v>
      </c>
      <c r="J356" s="273">
        <v>2</v>
      </c>
      <c r="K356" s="273">
        <v>2</v>
      </c>
      <c r="L356" s="287">
        <f t="shared" si="5"/>
        <v>4</v>
      </c>
      <c r="M356" s="95" t="s">
        <v>206</v>
      </c>
    </row>
    <row r="357" spans="5:13" s="98" customFormat="1" x14ac:dyDescent="0.2">
      <c r="E357" s="282" t="s">
        <v>1300</v>
      </c>
      <c r="F357" s="283" t="s">
        <v>1124</v>
      </c>
      <c r="G357" s="284">
        <v>603300</v>
      </c>
      <c r="H357" s="282" t="s">
        <v>1300</v>
      </c>
      <c r="I357" s="286" t="s">
        <v>1106</v>
      </c>
      <c r="J357" s="273">
        <v>2</v>
      </c>
      <c r="K357" s="273">
        <v>2</v>
      </c>
      <c r="L357" s="287">
        <f t="shared" si="5"/>
        <v>4</v>
      </c>
      <c r="M357" s="95" t="s">
        <v>206</v>
      </c>
    </row>
    <row r="358" spans="5:13" s="98" customFormat="1" x14ac:dyDescent="0.2">
      <c r="E358" s="282" t="s">
        <v>1125</v>
      </c>
      <c r="F358" s="283" t="s">
        <v>1000</v>
      </c>
      <c r="G358" s="284">
        <v>603600</v>
      </c>
      <c r="H358" s="285" t="s">
        <v>1126</v>
      </c>
      <c r="I358" s="286" t="s">
        <v>1000</v>
      </c>
      <c r="J358" s="273">
        <v>2</v>
      </c>
      <c r="K358" s="273">
        <v>2</v>
      </c>
      <c r="L358" s="287">
        <f t="shared" si="5"/>
        <v>4</v>
      </c>
      <c r="M358" s="95" t="s">
        <v>206</v>
      </c>
    </row>
    <row r="359" spans="5:13" s="98" customFormat="1" x14ac:dyDescent="0.2">
      <c r="E359" s="101"/>
      <c r="F359" s="102"/>
      <c r="G359" s="97"/>
      <c r="H359" s="97"/>
      <c r="I359" s="97"/>
      <c r="J359" s="97"/>
      <c r="K359" s="97"/>
      <c r="L359" s="97"/>
      <c r="M359" s="100"/>
    </row>
    <row r="360" spans="5:13" s="98" customFormat="1" x14ac:dyDescent="0.2">
      <c r="E360" s="101"/>
      <c r="F360" s="102"/>
      <c r="G360" s="97"/>
      <c r="H360" s="97"/>
      <c r="I360" s="97"/>
      <c r="J360" s="97"/>
      <c r="K360" s="97"/>
      <c r="L360" s="97"/>
      <c r="M360" s="100"/>
    </row>
    <row r="361" spans="5:13" s="98" customFormat="1" x14ac:dyDescent="0.2">
      <c r="F361" s="99"/>
      <c r="G361" s="103"/>
      <c r="M361" s="100"/>
    </row>
    <row r="362" spans="5:13" s="98" customFormat="1" x14ac:dyDescent="0.2">
      <c r="F362" s="99"/>
      <c r="G362" s="103"/>
      <c r="M362" s="100"/>
    </row>
    <row r="363" spans="5:13" s="98" customFormat="1" x14ac:dyDescent="0.2">
      <c r="F363" s="99"/>
      <c r="G363" s="103"/>
      <c r="M363" s="100"/>
    </row>
    <row r="364" spans="5:13" s="98" customFormat="1" x14ac:dyDescent="0.2">
      <c r="F364" s="99"/>
      <c r="G364" s="103"/>
      <c r="M364" s="100"/>
    </row>
    <row r="365" spans="5:13" s="98" customFormat="1" x14ac:dyDescent="0.2">
      <c r="F365" s="99"/>
      <c r="G365" s="103"/>
      <c r="M365" s="100"/>
    </row>
    <row r="366" spans="5:13" s="98" customFormat="1" x14ac:dyDescent="0.2">
      <c r="F366" s="99"/>
      <c r="G366" s="103"/>
      <c r="M366" s="100"/>
    </row>
    <row r="367" spans="5:13" s="98" customFormat="1" x14ac:dyDescent="0.2">
      <c r="F367" s="99"/>
      <c r="G367" s="103"/>
      <c r="M367" s="100"/>
    </row>
    <row r="368" spans="5:13" s="98" customFormat="1" x14ac:dyDescent="0.2">
      <c r="F368" s="99"/>
      <c r="G368" s="103"/>
      <c r="M368" s="100"/>
    </row>
    <row r="369" spans="6:13" s="98" customFormat="1" x14ac:dyDescent="0.2">
      <c r="F369" s="99"/>
      <c r="G369" s="103"/>
      <c r="M369" s="100"/>
    </row>
    <row r="370" spans="6:13" s="98" customFormat="1" x14ac:dyDescent="0.2">
      <c r="F370" s="99"/>
      <c r="G370" s="103"/>
      <c r="M370" s="100"/>
    </row>
    <row r="371" spans="6:13" s="98" customFormat="1" x14ac:dyDescent="0.2">
      <c r="F371" s="99"/>
      <c r="G371" s="103"/>
      <c r="M371" s="100"/>
    </row>
    <row r="372" spans="6:13" s="98" customFormat="1" x14ac:dyDescent="0.2">
      <c r="F372" s="99"/>
      <c r="G372" s="103"/>
      <c r="M372" s="100"/>
    </row>
    <row r="373" spans="6:13" s="98" customFormat="1" x14ac:dyDescent="0.2">
      <c r="F373" s="99"/>
      <c r="G373" s="103"/>
      <c r="M373" s="100"/>
    </row>
    <row r="374" spans="6:13" s="98" customFormat="1" x14ac:dyDescent="0.2">
      <c r="F374" s="99"/>
      <c r="G374" s="103"/>
      <c r="M374" s="100"/>
    </row>
    <row r="375" spans="6:13" s="98" customFormat="1" x14ac:dyDescent="0.2">
      <c r="F375" s="99"/>
      <c r="G375" s="103"/>
      <c r="M375" s="100"/>
    </row>
    <row r="376" spans="6:13" s="98" customFormat="1" x14ac:dyDescent="0.2">
      <c r="F376" s="99"/>
      <c r="G376" s="103"/>
      <c r="M376" s="100"/>
    </row>
    <row r="377" spans="6:13" s="98" customFormat="1" x14ac:dyDescent="0.2">
      <c r="F377" s="99"/>
      <c r="G377" s="103"/>
      <c r="M377" s="100"/>
    </row>
    <row r="378" spans="6:13" s="98" customFormat="1" x14ac:dyDescent="0.2">
      <c r="F378" s="99"/>
      <c r="G378" s="103"/>
      <c r="M378" s="100"/>
    </row>
    <row r="379" spans="6:13" s="98" customFormat="1" x14ac:dyDescent="0.2">
      <c r="F379" s="99"/>
      <c r="G379" s="103"/>
      <c r="M379" s="100"/>
    </row>
    <row r="380" spans="6:13" s="98" customFormat="1" x14ac:dyDescent="0.2">
      <c r="F380" s="99"/>
      <c r="G380" s="103"/>
      <c r="M380" s="100"/>
    </row>
    <row r="381" spans="6:13" s="98" customFormat="1" x14ac:dyDescent="0.2">
      <c r="F381" s="99"/>
      <c r="G381" s="103"/>
      <c r="M381" s="100"/>
    </row>
    <row r="382" spans="6:13" s="98" customFormat="1" x14ac:dyDescent="0.2">
      <c r="F382" s="99"/>
      <c r="G382" s="103"/>
      <c r="M382" s="100"/>
    </row>
    <row r="383" spans="6:13" s="98" customFormat="1" x14ac:dyDescent="0.2">
      <c r="F383" s="99"/>
      <c r="G383" s="103"/>
      <c r="M383" s="100"/>
    </row>
    <row r="384" spans="6:13" s="98" customFormat="1" x14ac:dyDescent="0.2">
      <c r="F384" s="99"/>
      <c r="G384" s="103"/>
      <c r="M384" s="100"/>
    </row>
    <row r="385" spans="6:13" s="98" customFormat="1" x14ac:dyDescent="0.2">
      <c r="F385" s="99"/>
      <c r="G385" s="103"/>
      <c r="M385" s="100"/>
    </row>
    <row r="386" spans="6:13" s="98" customFormat="1" x14ac:dyDescent="0.2">
      <c r="F386" s="99"/>
      <c r="G386" s="103"/>
      <c r="M386" s="100"/>
    </row>
    <row r="387" spans="6:13" s="98" customFormat="1" x14ac:dyDescent="0.2">
      <c r="F387" s="99"/>
      <c r="G387" s="103"/>
      <c r="M387" s="100"/>
    </row>
    <row r="388" spans="6:13" s="98" customFormat="1" x14ac:dyDescent="0.2">
      <c r="F388" s="99"/>
      <c r="G388" s="103"/>
      <c r="M388" s="100"/>
    </row>
    <row r="389" spans="6:13" s="98" customFormat="1" x14ac:dyDescent="0.2">
      <c r="F389" s="99"/>
      <c r="G389" s="103"/>
      <c r="M389" s="100"/>
    </row>
    <row r="390" spans="6:13" s="98" customFormat="1" x14ac:dyDescent="0.2">
      <c r="F390" s="99"/>
      <c r="G390" s="103"/>
      <c r="M390" s="100"/>
    </row>
    <row r="391" spans="6:13" s="98" customFormat="1" x14ac:dyDescent="0.2">
      <c r="F391" s="99"/>
      <c r="G391" s="103"/>
      <c r="M391" s="100"/>
    </row>
    <row r="392" spans="6:13" s="98" customFormat="1" x14ac:dyDescent="0.2">
      <c r="F392" s="99"/>
      <c r="G392" s="103"/>
      <c r="M392" s="100"/>
    </row>
    <row r="393" spans="6:13" s="98" customFormat="1" x14ac:dyDescent="0.2">
      <c r="F393" s="99"/>
      <c r="G393" s="103"/>
      <c r="M393" s="100"/>
    </row>
    <row r="394" spans="6:13" s="98" customFormat="1" x14ac:dyDescent="0.2">
      <c r="F394" s="99"/>
      <c r="G394" s="103"/>
      <c r="M394" s="100"/>
    </row>
    <row r="395" spans="6:13" s="98" customFormat="1" x14ac:dyDescent="0.2">
      <c r="F395" s="99"/>
      <c r="G395" s="103"/>
      <c r="M395" s="100"/>
    </row>
    <row r="396" spans="6:13" s="98" customFormat="1" x14ac:dyDescent="0.2">
      <c r="F396" s="99"/>
      <c r="G396" s="103"/>
      <c r="M396" s="100"/>
    </row>
    <row r="397" spans="6:13" s="98" customFormat="1" x14ac:dyDescent="0.2">
      <c r="F397" s="99"/>
      <c r="G397" s="103"/>
      <c r="M397" s="100"/>
    </row>
    <row r="398" spans="6:13" s="98" customFormat="1" x14ac:dyDescent="0.2">
      <c r="F398" s="99"/>
      <c r="G398" s="103"/>
      <c r="M398" s="100"/>
    </row>
    <row r="399" spans="6:13" s="98" customFormat="1" x14ac:dyDescent="0.2">
      <c r="F399" s="99"/>
      <c r="G399" s="103"/>
      <c r="M399" s="100"/>
    </row>
    <row r="400" spans="6:13" s="98" customFormat="1" x14ac:dyDescent="0.2">
      <c r="F400" s="99"/>
      <c r="G400" s="103"/>
      <c r="M400" s="100"/>
    </row>
    <row r="401" spans="6:13" s="98" customFormat="1" x14ac:dyDescent="0.2">
      <c r="F401" s="99"/>
      <c r="G401" s="103"/>
      <c r="M401" s="100"/>
    </row>
    <row r="402" spans="6:13" s="98" customFormat="1" x14ac:dyDescent="0.2">
      <c r="F402" s="99"/>
      <c r="G402" s="103"/>
      <c r="M402" s="100"/>
    </row>
    <row r="403" spans="6:13" s="98" customFormat="1" x14ac:dyDescent="0.2">
      <c r="F403" s="99"/>
      <c r="G403" s="103"/>
      <c r="M403" s="100"/>
    </row>
    <row r="404" spans="6:13" s="98" customFormat="1" x14ac:dyDescent="0.2">
      <c r="F404" s="99"/>
      <c r="G404" s="103"/>
      <c r="M404" s="100"/>
    </row>
    <row r="405" spans="6:13" s="98" customFormat="1" x14ac:dyDescent="0.2">
      <c r="F405" s="99"/>
      <c r="G405" s="103"/>
      <c r="M405" s="100"/>
    </row>
    <row r="406" spans="6:13" s="98" customFormat="1" x14ac:dyDescent="0.2">
      <c r="F406" s="99"/>
      <c r="G406" s="103"/>
      <c r="M406" s="100"/>
    </row>
    <row r="407" spans="6:13" s="98" customFormat="1" x14ac:dyDescent="0.2">
      <c r="F407" s="99"/>
      <c r="G407" s="103"/>
      <c r="M407" s="100"/>
    </row>
    <row r="408" spans="6:13" s="98" customFormat="1" x14ac:dyDescent="0.2">
      <c r="F408" s="99"/>
      <c r="G408" s="103"/>
      <c r="M408" s="100"/>
    </row>
    <row r="409" spans="6:13" s="98" customFormat="1" x14ac:dyDescent="0.2">
      <c r="F409" s="99"/>
      <c r="G409" s="103"/>
      <c r="M409" s="100"/>
    </row>
    <row r="410" spans="6:13" s="98" customFormat="1" x14ac:dyDescent="0.2">
      <c r="F410" s="99"/>
      <c r="G410" s="103"/>
      <c r="M410" s="100"/>
    </row>
    <row r="411" spans="6:13" s="98" customFormat="1" x14ac:dyDescent="0.2">
      <c r="F411" s="99"/>
      <c r="G411" s="103"/>
      <c r="M411" s="100"/>
    </row>
    <row r="412" spans="6:13" s="98" customFormat="1" x14ac:dyDescent="0.2">
      <c r="F412" s="99"/>
      <c r="G412" s="103"/>
      <c r="M412" s="100"/>
    </row>
    <row r="413" spans="6:13" s="98" customFormat="1" x14ac:dyDescent="0.2">
      <c r="F413" s="99"/>
      <c r="G413" s="103"/>
      <c r="M413" s="100"/>
    </row>
    <row r="414" spans="6:13" s="98" customFormat="1" x14ac:dyDescent="0.2">
      <c r="F414" s="99"/>
      <c r="G414" s="103"/>
      <c r="M414" s="100"/>
    </row>
    <row r="415" spans="6:13" s="98" customFormat="1" x14ac:dyDescent="0.2">
      <c r="F415" s="99"/>
      <c r="G415" s="103"/>
      <c r="M415" s="100"/>
    </row>
    <row r="416" spans="6:13" s="98" customFormat="1" x14ac:dyDescent="0.2">
      <c r="F416" s="99"/>
      <c r="G416" s="103"/>
      <c r="M416" s="100"/>
    </row>
    <row r="417" spans="6:15" s="98" customFormat="1" x14ac:dyDescent="0.2">
      <c r="F417" s="99"/>
      <c r="G417" s="103"/>
      <c r="M417" s="100"/>
    </row>
    <row r="418" spans="6:15" s="98" customFormat="1" x14ac:dyDescent="0.2">
      <c r="F418" s="99"/>
      <c r="G418" s="103"/>
      <c r="M418" s="100"/>
    </row>
    <row r="419" spans="6:15" s="98" customFormat="1" x14ac:dyDescent="0.2">
      <c r="F419" s="99"/>
      <c r="G419" s="103"/>
      <c r="M419" s="100"/>
    </row>
    <row r="420" spans="6:15" s="98" customFormat="1" x14ac:dyDescent="0.2">
      <c r="F420" s="99"/>
      <c r="G420" s="103"/>
      <c r="M420" s="100"/>
    </row>
    <row r="421" spans="6:15" s="98" customFormat="1" x14ac:dyDescent="0.2">
      <c r="F421" s="99"/>
      <c r="G421" s="103"/>
      <c r="M421" s="100"/>
    </row>
    <row r="422" spans="6:15" s="98" customFormat="1" x14ac:dyDescent="0.2">
      <c r="F422" s="99"/>
      <c r="G422" s="103"/>
      <c r="M422" s="100"/>
    </row>
    <row r="423" spans="6:15" s="98" customFormat="1" x14ac:dyDescent="0.2">
      <c r="F423" s="99"/>
      <c r="G423" s="103"/>
      <c r="M423" s="100"/>
    </row>
    <row r="424" spans="6:15" x14ac:dyDescent="0.2">
      <c r="L424" s="98"/>
      <c r="M424" s="100"/>
      <c r="N424" s="98"/>
      <c r="O424" s="98"/>
    </row>
    <row r="425" spans="6:15" x14ac:dyDescent="0.2">
      <c r="L425" s="98"/>
      <c r="M425" s="100"/>
      <c r="N425" s="98"/>
      <c r="O425" s="98"/>
    </row>
    <row r="426" spans="6:15" x14ac:dyDescent="0.2">
      <c r="L426" s="98"/>
      <c r="M426" s="100"/>
      <c r="N426" s="98"/>
      <c r="O426" s="98"/>
    </row>
    <row r="427" spans="6:15" x14ac:dyDescent="0.2">
      <c r="L427" s="98"/>
      <c r="M427" s="100"/>
      <c r="N427" s="98"/>
      <c r="O427" s="98"/>
    </row>
    <row r="428" spans="6:15" x14ac:dyDescent="0.2">
      <c r="L428" s="98"/>
      <c r="M428" s="100"/>
      <c r="N428" s="98"/>
      <c r="O428" s="98"/>
    </row>
    <row r="429" spans="6:15" x14ac:dyDescent="0.2">
      <c r="L429" s="98"/>
      <c r="M429" s="100"/>
      <c r="N429" s="98"/>
      <c r="O429" s="98"/>
    </row>
    <row r="430" spans="6:15" x14ac:dyDescent="0.2">
      <c r="L430" s="98"/>
      <c r="M430" s="100"/>
      <c r="N430" s="98"/>
      <c r="O430" s="98"/>
    </row>
    <row r="431" spans="6:15" x14ac:dyDescent="0.2">
      <c r="L431" s="98"/>
      <c r="M431" s="100"/>
      <c r="N431" s="98"/>
      <c r="O431" s="98"/>
    </row>
    <row r="432" spans="6:15" x14ac:dyDescent="0.2">
      <c r="L432" s="98"/>
      <c r="M432" s="100"/>
      <c r="N432" s="98"/>
      <c r="O432" s="98"/>
    </row>
    <row r="433" spans="12:15" x14ac:dyDescent="0.2">
      <c r="L433" s="98"/>
      <c r="M433" s="100"/>
      <c r="N433" s="98"/>
      <c r="O433" s="98"/>
    </row>
    <row r="434" spans="12:15" x14ac:dyDescent="0.2">
      <c r="L434" s="98"/>
      <c r="M434" s="100"/>
      <c r="N434" s="98"/>
      <c r="O434" s="98"/>
    </row>
    <row r="435" spans="12:15" x14ac:dyDescent="0.2">
      <c r="L435" s="98"/>
      <c r="M435" s="100"/>
      <c r="N435" s="98"/>
      <c r="O435" s="98"/>
    </row>
    <row r="436" spans="12:15" x14ac:dyDescent="0.2">
      <c r="L436" s="98"/>
      <c r="M436" s="100"/>
      <c r="N436" s="98"/>
      <c r="O436" s="98"/>
    </row>
    <row r="437" spans="12:15" x14ac:dyDescent="0.2">
      <c r="L437" s="98"/>
      <c r="M437" s="100"/>
      <c r="N437" s="98"/>
      <c r="O437" s="98"/>
    </row>
    <row r="438" spans="12:15" x14ac:dyDescent="0.2">
      <c r="L438" s="98"/>
      <c r="M438" s="100"/>
      <c r="N438" s="98"/>
      <c r="O438" s="98"/>
    </row>
    <row r="439" spans="12:15" x14ac:dyDescent="0.2">
      <c r="L439" s="98"/>
      <c r="M439" s="100"/>
      <c r="N439" s="98"/>
      <c r="O439" s="98"/>
    </row>
    <row r="440" spans="12:15" x14ac:dyDescent="0.2">
      <c r="L440" s="98"/>
      <c r="M440" s="100"/>
      <c r="N440" s="98"/>
      <c r="O440" s="98"/>
    </row>
    <row r="441" spans="12:15" x14ac:dyDescent="0.2">
      <c r="L441" s="98"/>
      <c r="M441" s="100"/>
      <c r="N441" s="98"/>
      <c r="O441" s="98"/>
    </row>
    <row r="442" spans="12:15" x14ac:dyDescent="0.2">
      <c r="L442" s="98"/>
      <c r="M442" s="100"/>
      <c r="N442" s="98"/>
      <c r="O442" s="98"/>
    </row>
    <row r="443" spans="12:15" x14ac:dyDescent="0.2">
      <c r="L443" s="98"/>
      <c r="M443" s="100"/>
      <c r="N443" s="98"/>
      <c r="O443" s="98"/>
    </row>
    <row r="444" spans="12:15" x14ac:dyDescent="0.2">
      <c r="L444" s="98"/>
      <c r="M444" s="100"/>
      <c r="N444" s="98"/>
      <c r="O444" s="98"/>
    </row>
    <row r="445" spans="12:15" x14ac:dyDescent="0.2">
      <c r="L445" s="98"/>
      <c r="M445" s="100"/>
      <c r="N445" s="98"/>
      <c r="O445" s="98"/>
    </row>
    <row r="446" spans="12:15" x14ac:dyDescent="0.2">
      <c r="L446" s="98"/>
      <c r="M446" s="100"/>
      <c r="N446" s="98"/>
      <c r="O446" s="98"/>
    </row>
    <row r="447" spans="12:15" x14ac:dyDescent="0.2">
      <c r="L447" s="98"/>
      <c r="M447" s="100"/>
      <c r="N447" s="98"/>
      <c r="O447" s="98"/>
    </row>
    <row r="448" spans="12:15" x14ac:dyDescent="0.2">
      <c r="L448" s="98"/>
      <c r="M448" s="100"/>
      <c r="N448" s="98"/>
      <c r="O448" s="98"/>
    </row>
    <row r="449" spans="12:15" x14ac:dyDescent="0.2">
      <c r="L449" s="98"/>
      <c r="M449" s="100"/>
      <c r="N449" s="98"/>
      <c r="O449" s="98"/>
    </row>
    <row r="450" spans="12:15" x14ac:dyDescent="0.2">
      <c r="L450" s="98"/>
      <c r="M450" s="100"/>
      <c r="N450" s="98"/>
      <c r="O450" s="98"/>
    </row>
    <row r="451" spans="12:15" x14ac:dyDescent="0.2">
      <c r="L451" s="98"/>
      <c r="M451" s="100"/>
      <c r="N451" s="98"/>
      <c r="O451" s="98"/>
    </row>
    <row r="452" spans="12:15" x14ac:dyDescent="0.2">
      <c r="L452" s="98"/>
      <c r="M452" s="100"/>
      <c r="N452" s="98"/>
      <c r="O452" s="98"/>
    </row>
    <row r="453" spans="12:15" x14ac:dyDescent="0.2">
      <c r="L453" s="98"/>
      <c r="M453" s="100"/>
      <c r="N453" s="98"/>
      <c r="O453" s="98"/>
    </row>
    <row r="454" spans="12:15" x14ac:dyDescent="0.2">
      <c r="L454" s="98"/>
      <c r="M454" s="100"/>
      <c r="N454" s="98"/>
      <c r="O454" s="98"/>
    </row>
    <row r="455" spans="12:15" x14ac:dyDescent="0.2">
      <c r="L455" s="98"/>
      <c r="M455" s="100"/>
      <c r="N455" s="98"/>
      <c r="O455" s="98"/>
    </row>
    <row r="456" spans="12:15" x14ac:dyDescent="0.2">
      <c r="L456" s="98"/>
      <c r="M456" s="100"/>
      <c r="N456" s="98"/>
      <c r="O456" s="98"/>
    </row>
    <row r="457" spans="12:15" x14ac:dyDescent="0.2">
      <c r="L457" s="98"/>
      <c r="M457" s="100"/>
      <c r="N457" s="98"/>
      <c r="O457" s="98"/>
    </row>
    <row r="458" spans="12:15" x14ac:dyDescent="0.2">
      <c r="L458" s="98"/>
      <c r="M458" s="100"/>
      <c r="N458" s="98"/>
      <c r="O458" s="98"/>
    </row>
    <row r="459" spans="12:15" x14ac:dyDescent="0.2">
      <c r="L459" s="98"/>
      <c r="M459" s="100"/>
      <c r="N459" s="98"/>
      <c r="O459" s="98"/>
    </row>
    <row r="460" spans="12:15" x14ac:dyDescent="0.2">
      <c r="L460" s="98"/>
      <c r="M460" s="100"/>
      <c r="N460" s="98"/>
      <c r="O460" s="98"/>
    </row>
    <row r="461" spans="12:15" x14ac:dyDescent="0.2">
      <c r="L461" s="98"/>
      <c r="M461" s="100"/>
      <c r="N461" s="98"/>
      <c r="O461" s="98"/>
    </row>
    <row r="462" spans="12:15" x14ac:dyDescent="0.2">
      <c r="L462" s="98"/>
      <c r="M462" s="100"/>
      <c r="N462" s="98"/>
      <c r="O462" s="98"/>
    </row>
    <row r="463" spans="12:15" x14ac:dyDescent="0.2">
      <c r="L463" s="98"/>
      <c r="M463" s="100"/>
      <c r="N463" s="98"/>
      <c r="O463" s="98"/>
    </row>
    <row r="464" spans="12:15" x14ac:dyDescent="0.2">
      <c r="L464" s="98"/>
      <c r="M464" s="100"/>
      <c r="N464" s="98"/>
      <c r="O464" s="98"/>
    </row>
    <row r="465" spans="12:15" x14ac:dyDescent="0.2">
      <c r="L465" s="98"/>
      <c r="M465" s="100"/>
      <c r="N465" s="98"/>
      <c r="O465" s="98"/>
    </row>
    <row r="466" spans="12:15" x14ac:dyDescent="0.2">
      <c r="L466" s="98"/>
      <c r="M466" s="100"/>
      <c r="N466" s="98"/>
      <c r="O466" s="98"/>
    </row>
    <row r="467" spans="12:15" x14ac:dyDescent="0.2">
      <c r="L467" s="98"/>
      <c r="M467" s="100"/>
      <c r="N467" s="98"/>
      <c r="O467" s="98"/>
    </row>
    <row r="468" spans="12:15" x14ac:dyDescent="0.2">
      <c r="L468" s="98"/>
      <c r="M468" s="100"/>
      <c r="N468" s="98"/>
      <c r="O468" s="98"/>
    </row>
    <row r="469" spans="12:15" x14ac:dyDescent="0.2">
      <c r="L469" s="98"/>
      <c r="M469" s="100"/>
      <c r="N469" s="98"/>
      <c r="O469" s="98"/>
    </row>
    <row r="470" spans="12:15" x14ac:dyDescent="0.2">
      <c r="L470" s="98"/>
      <c r="M470" s="100"/>
      <c r="N470" s="98"/>
      <c r="O470" s="98"/>
    </row>
    <row r="471" spans="12:15" x14ac:dyDescent="0.2">
      <c r="L471" s="98"/>
      <c r="M471" s="100"/>
      <c r="N471" s="98"/>
      <c r="O471" s="98"/>
    </row>
    <row r="472" spans="12:15" x14ac:dyDescent="0.2">
      <c r="L472" s="98"/>
      <c r="M472" s="100"/>
      <c r="N472" s="98"/>
      <c r="O472" s="98"/>
    </row>
    <row r="473" spans="12:15" x14ac:dyDescent="0.2">
      <c r="L473" s="98"/>
      <c r="M473" s="100"/>
      <c r="N473" s="98"/>
      <c r="O473" s="98"/>
    </row>
    <row r="474" spans="12:15" x14ac:dyDescent="0.2">
      <c r="L474" s="98"/>
      <c r="M474" s="100"/>
      <c r="N474" s="98"/>
      <c r="O474" s="98"/>
    </row>
    <row r="475" spans="12:15" x14ac:dyDescent="0.2">
      <c r="L475" s="98"/>
      <c r="M475" s="100"/>
      <c r="N475" s="98"/>
      <c r="O475" s="98"/>
    </row>
    <row r="476" spans="12:15" x14ac:dyDescent="0.2">
      <c r="L476" s="98"/>
      <c r="M476" s="100"/>
      <c r="N476" s="98"/>
      <c r="O476" s="98"/>
    </row>
    <row r="477" spans="12:15" x14ac:dyDescent="0.2">
      <c r="L477" s="98"/>
      <c r="M477" s="100"/>
      <c r="N477" s="98"/>
      <c r="O477" s="98"/>
    </row>
    <row r="478" spans="12:15" x14ac:dyDescent="0.2">
      <c r="L478" s="98"/>
      <c r="M478" s="100"/>
      <c r="N478" s="98"/>
      <c r="O478" s="98"/>
    </row>
    <row r="479" spans="12:15" x14ac:dyDescent="0.2">
      <c r="L479" s="98"/>
      <c r="M479" s="100"/>
      <c r="N479" s="98"/>
      <c r="O479" s="98"/>
    </row>
    <row r="480" spans="12:15" x14ac:dyDescent="0.2">
      <c r="L480" s="98"/>
      <c r="M480" s="100"/>
      <c r="N480" s="98"/>
      <c r="O480" s="98"/>
    </row>
    <row r="481" spans="12:15" x14ac:dyDescent="0.2">
      <c r="L481" s="98"/>
      <c r="M481" s="100"/>
      <c r="N481" s="98"/>
      <c r="O481" s="98"/>
    </row>
    <row r="482" spans="12:15" x14ac:dyDescent="0.2">
      <c r="L482" s="98"/>
      <c r="M482" s="100"/>
      <c r="N482" s="98"/>
      <c r="O482" s="98"/>
    </row>
    <row r="483" spans="12:15" x14ac:dyDescent="0.2">
      <c r="L483" s="98"/>
      <c r="M483" s="100"/>
      <c r="N483" s="98"/>
      <c r="O483" s="98"/>
    </row>
    <row r="484" spans="12:15" x14ac:dyDescent="0.2">
      <c r="L484" s="98"/>
      <c r="M484" s="100"/>
      <c r="N484" s="98"/>
      <c r="O484" s="98"/>
    </row>
    <row r="485" spans="12:15" x14ac:dyDescent="0.2">
      <c r="L485" s="98"/>
      <c r="M485" s="100"/>
      <c r="N485" s="98"/>
      <c r="O485" s="98"/>
    </row>
    <row r="486" spans="12:15" x14ac:dyDescent="0.2">
      <c r="L486" s="98"/>
      <c r="M486" s="100"/>
      <c r="N486" s="98"/>
      <c r="O486" s="98"/>
    </row>
    <row r="487" spans="12:15" x14ac:dyDescent="0.2">
      <c r="L487" s="98"/>
      <c r="M487" s="100"/>
      <c r="N487" s="98"/>
      <c r="O487" s="98"/>
    </row>
    <row r="488" spans="12:15" x14ac:dyDescent="0.2">
      <c r="L488" s="98"/>
      <c r="M488" s="100"/>
      <c r="N488" s="98"/>
      <c r="O488" s="98"/>
    </row>
    <row r="489" spans="12:15" x14ac:dyDescent="0.2">
      <c r="L489" s="98"/>
      <c r="M489" s="100"/>
      <c r="N489" s="98"/>
      <c r="O489" s="98"/>
    </row>
    <row r="490" spans="12:15" x14ac:dyDescent="0.2">
      <c r="L490" s="98"/>
      <c r="M490" s="100"/>
      <c r="N490" s="98"/>
      <c r="O490" s="98"/>
    </row>
    <row r="491" spans="12:15" x14ac:dyDescent="0.2">
      <c r="L491" s="98"/>
      <c r="M491" s="100"/>
      <c r="N491" s="98"/>
      <c r="O491" s="98"/>
    </row>
    <row r="492" spans="12:15" x14ac:dyDescent="0.2">
      <c r="L492" s="98"/>
      <c r="M492" s="100"/>
      <c r="N492" s="98"/>
      <c r="O492" s="98"/>
    </row>
    <row r="493" spans="12:15" x14ac:dyDescent="0.2">
      <c r="L493" s="98"/>
      <c r="M493" s="100"/>
      <c r="N493" s="98"/>
      <c r="O493" s="98"/>
    </row>
    <row r="494" spans="12:15" x14ac:dyDescent="0.2">
      <c r="L494" s="98"/>
      <c r="M494" s="100"/>
      <c r="N494" s="98"/>
      <c r="O494" s="98"/>
    </row>
    <row r="495" spans="12:15" x14ac:dyDescent="0.2">
      <c r="L495" s="98"/>
      <c r="M495" s="100"/>
      <c r="N495" s="98"/>
      <c r="O495" s="98"/>
    </row>
    <row r="496" spans="12:15" x14ac:dyDescent="0.2">
      <c r="L496" s="98"/>
      <c r="M496" s="100"/>
      <c r="N496" s="98"/>
      <c r="O496" s="98"/>
    </row>
    <row r="497" spans="12:15" x14ac:dyDescent="0.2">
      <c r="L497" s="98"/>
      <c r="M497" s="100"/>
      <c r="N497" s="98"/>
      <c r="O497" s="98"/>
    </row>
    <row r="498" spans="12:15" x14ac:dyDescent="0.2">
      <c r="L498" s="98"/>
      <c r="M498" s="100"/>
      <c r="N498" s="98"/>
      <c r="O498" s="98"/>
    </row>
    <row r="499" spans="12:15" x14ac:dyDescent="0.2">
      <c r="L499" s="98"/>
      <c r="M499" s="100"/>
      <c r="N499" s="98"/>
      <c r="O499" s="98"/>
    </row>
    <row r="500" spans="12:15" x14ac:dyDescent="0.2">
      <c r="L500" s="98"/>
      <c r="M500" s="100"/>
      <c r="N500" s="98"/>
      <c r="O500" s="98"/>
    </row>
    <row r="501" spans="12:15" x14ac:dyDescent="0.2">
      <c r="L501" s="98"/>
      <c r="M501" s="100"/>
      <c r="N501" s="98"/>
      <c r="O501" s="98"/>
    </row>
    <row r="502" spans="12:15" x14ac:dyDescent="0.2">
      <c r="L502" s="98"/>
      <c r="M502" s="100"/>
      <c r="N502" s="98"/>
      <c r="O502" s="98"/>
    </row>
    <row r="503" spans="12:15" x14ac:dyDescent="0.2">
      <c r="L503" s="98"/>
      <c r="M503" s="100"/>
      <c r="N503" s="98"/>
      <c r="O503" s="98"/>
    </row>
    <row r="504" spans="12:15" x14ac:dyDescent="0.2">
      <c r="L504" s="98"/>
      <c r="M504" s="100"/>
      <c r="N504" s="98"/>
      <c r="O504" s="98"/>
    </row>
    <row r="505" spans="12:15" x14ac:dyDescent="0.2">
      <c r="L505" s="98"/>
      <c r="M505" s="100"/>
      <c r="N505" s="98"/>
      <c r="O505" s="98"/>
    </row>
    <row r="506" spans="12:15" x14ac:dyDescent="0.2">
      <c r="L506" s="98"/>
      <c r="M506" s="100"/>
      <c r="N506" s="98"/>
      <c r="O506" s="98"/>
    </row>
    <row r="507" spans="12:15" x14ac:dyDescent="0.2">
      <c r="L507" s="98"/>
      <c r="M507" s="100"/>
      <c r="N507" s="98"/>
      <c r="O507" s="98"/>
    </row>
    <row r="508" spans="12:15" x14ac:dyDescent="0.2">
      <c r="L508" s="98"/>
      <c r="M508" s="100"/>
      <c r="N508" s="98"/>
      <c r="O508" s="98"/>
    </row>
    <row r="509" spans="12:15" x14ac:dyDescent="0.2">
      <c r="L509" s="98"/>
      <c r="M509" s="100"/>
      <c r="N509" s="98"/>
      <c r="O509" s="98"/>
    </row>
    <row r="510" spans="12:15" x14ac:dyDescent="0.2">
      <c r="L510" s="98"/>
      <c r="M510" s="100"/>
      <c r="N510" s="98"/>
      <c r="O510" s="98"/>
    </row>
    <row r="511" spans="12:15" x14ac:dyDescent="0.2">
      <c r="L511" s="98"/>
      <c r="M511" s="100"/>
      <c r="N511" s="98"/>
      <c r="O511" s="98"/>
    </row>
    <row r="512" spans="12:15" x14ac:dyDescent="0.2">
      <c r="L512" s="98"/>
      <c r="M512" s="100"/>
      <c r="N512" s="98"/>
      <c r="O512" s="98"/>
    </row>
    <row r="513" spans="12:15" x14ac:dyDescent="0.2">
      <c r="L513" s="98"/>
      <c r="M513" s="100"/>
      <c r="N513" s="98"/>
      <c r="O513" s="98"/>
    </row>
    <row r="514" spans="12:15" x14ac:dyDescent="0.2">
      <c r="L514" s="98"/>
      <c r="M514" s="100"/>
      <c r="N514" s="98"/>
      <c r="O514" s="98"/>
    </row>
    <row r="515" spans="12:15" x14ac:dyDescent="0.2">
      <c r="L515" s="98"/>
      <c r="M515" s="100"/>
      <c r="N515" s="98"/>
      <c r="O515" s="98"/>
    </row>
    <row r="516" spans="12:15" x14ac:dyDescent="0.2">
      <c r="L516" s="98"/>
      <c r="M516" s="100"/>
      <c r="N516" s="98"/>
      <c r="O516" s="98"/>
    </row>
    <row r="517" spans="12:15" x14ac:dyDescent="0.2">
      <c r="L517" s="98"/>
      <c r="M517" s="100"/>
      <c r="N517" s="98"/>
      <c r="O517" s="98"/>
    </row>
    <row r="518" spans="12:15" x14ac:dyDescent="0.2">
      <c r="L518" s="98"/>
      <c r="M518" s="100"/>
      <c r="N518" s="98"/>
      <c r="O518" s="98"/>
    </row>
    <row r="519" spans="12:15" x14ac:dyDescent="0.2">
      <c r="L519" s="98"/>
      <c r="M519" s="100"/>
      <c r="N519" s="98"/>
      <c r="O519" s="98"/>
    </row>
    <row r="520" spans="12:15" x14ac:dyDescent="0.2">
      <c r="L520" s="98"/>
      <c r="M520" s="100"/>
      <c r="N520" s="98"/>
      <c r="O520" s="98"/>
    </row>
    <row r="521" spans="12:15" x14ac:dyDescent="0.2">
      <c r="L521" s="98"/>
      <c r="M521" s="100"/>
      <c r="N521" s="98"/>
      <c r="O521" s="98"/>
    </row>
    <row r="522" spans="12:15" x14ac:dyDescent="0.2">
      <c r="L522" s="98"/>
      <c r="M522" s="100"/>
      <c r="N522" s="98"/>
      <c r="O522" s="98"/>
    </row>
    <row r="523" spans="12:15" x14ac:dyDescent="0.2">
      <c r="L523" s="98"/>
      <c r="M523" s="100"/>
      <c r="N523" s="98"/>
      <c r="O523" s="98"/>
    </row>
    <row r="524" spans="12:15" x14ac:dyDescent="0.2">
      <c r="L524" s="98"/>
      <c r="M524" s="100"/>
      <c r="N524" s="98"/>
      <c r="O524" s="98"/>
    </row>
    <row r="525" spans="12:15" x14ac:dyDescent="0.2">
      <c r="L525" s="98"/>
      <c r="M525" s="100"/>
      <c r="N525" s="98"/>
      <c r="O525" s="98"/>
    </row>
    <row r="526" spans="12:15" x14ac:dyDescent="0.2">
      <c r="L526" s="98"/>
      <c r="M526" s="100"/>
      <c r="N526" s="98"/>
      <c r="O526" s="98"/>
    </row>
    <row r="527" spans="12:15" x14ac:dyDescent="0.2">
      <c r="L527" s="98"/>
      <c r="M527" s="100"/>
      <c r="N527" s="98"/>
      <c r="O527" s="98"/>
    </row>
    <row r="528" spans="12:15" x14ac:dyDescent="0.2">
      <c r="L528" s="98"/>
      <c r="M528" s="100"/>
      <c r="N528" s="98"/>
      <c r="O528" s="98"/>
    </row>
    <row r="529" spans="12:15" x14ac:dyDescent="0.2">
      <c r="L529" s="98"/>
      <c r="M529" s="100"/>
      <c r="N529" s="98"/>
      <c r="O529" s="98"/>
    </row>
    <row r="530" spans="12:15" x14ac:dyDescent="0.2">
      <c r="L530" s="98"/>
      <c r="M530" s="100"/>
      <c r="N530" s="98"/>
      <c r="O530" s="98"/>
    </row>
    <row r="531" spans="12:15" x14ac:dyDescent="0.2">
      <c r="L531" s="98"/>
      <c r="M531" s="100"/>
      <c r="N531" s="98"/>
      <c r="O531" s="98"/>
    </row>
    <row r="532" spans="12:15" x14ac:dyDescent="0.2">
      <c r="L532" s="98"/>
      <c r="M532" s="100"/>
      <c r="N532" s="98"/>
      <c r="O532" s="98"/>
    </row>
    <row r="533" spans="12:15" x14ac:dyDescent="0.2">
      <c r="L533" s="98"/>
      <c r="M533" s="100"/>
      <c r="N533" s="98"/>
      <c r="O533" s="98"/>
    </row>
    <row r="534" spans="12:15" x14ac:dyDescent="0.2">
      <c r="L534" s="98"/>
      <c r="M534" s="100"/>
      <c r="N534" s="98"/>
      <c r="O534" s="98"/>
    </row>
    <row r="535" spans="12:15" x14ac:dyDescent="0.2">
      <c r="L535" s="98"/>
      <c r="M535" s="100"/>
      <c r="N535" s="98"/>
      <c r="O535" s="98"/>
    </row>
    <row r="536" spans="12:15" x14ac:dyDescent="0.2">
      <c r="L536" s="98"/>
      <c r="M536" s="100"/>
      <c r="N536" s="98"/>
      <c r="O536" s="98"/>
    </row>
    <row r="537" spans="12:15" x14ac:dyDescent="0.2">
      <c r="L537" s="98"/>
      <c r="M537" s="100"/>
      <c r="N537" s="98"/>
      <c r="O537" s="98"/>
    </row>
    <row r="538" spans="12:15" x14ac:dyDescent="0.2">
      <c r="L538" s="98"/>
      <c r="M538" s="100"/>
      <c r="N538" s="98"/>
      <c r="O538" s="98"/>
    </row>
    <row r="539" spans="12:15" x14ac:dyDescent="0.2">
      <c r="L539" s="98"/>
      <c r="M539" s="100"/>
      <c r="N539" s="98"/>
      <c r="O539" s="98"/>
    </row>
    <row r="540" spans="12:15" x14ac:dyDescent="0.2">
      <c r="L540" s="98"/>
      <c r="M540" s="100"/>
      <c r="N540" s="98"/>
      <c r="O540" s="98"/>
    </row>
    <row r="541" spans="12:15" x14ac:dyDescent="0.2">
      <c r="L541" s="98"/>
      <c r="M541" s="100"/>
      <c r="N541" s="98"/>
      <c r="O541" s="98"/>
    </row>
    <row r="542" spans="12:15" x14ac:dyDescent="0.2">
      <c r="L542" s="98"/>
      <c r="M542" s="100"/>
      <c r="N542" s="98"/>
      <c r="O542" s="98"/>
    </row>
    <row r="543" spans="12:15" x14ac:dyDescent="0.2">
      <c r="L543" s="98"/>
      <c r="M543" s="100"/>
      <c r="N543" s="98"/>
      <c r="O543" s="98"/>
    </row>
    <row r="544" spans="12:15" x14ac:dyDescent="0.2">
      <c r="L544" s="98"/>
      <c r="M544" s="100"/>
      <c r="N544" s="98"/>
      <c r="O544" s="98"/>
    </row>
    <row r="545" spans="12:15" x14ac:dyDescent="0.2">
      <c r="L545" s="98"/>
      <c r="M545" s="100"/>
      <c r="N545" s="98"/>
      <c r="O545" s="98"/>
    </row>
    <row r="546" spans="12:15" x14ac:dyDescent="0.2">
      <c r="L546" s="98"/>
      <c r="M546" s="100"/>
      <c r="N546" s="98"/>
      <c r="O546" s="98"/>
    </row>
    <row r="547" spans="12:15" x14ac:dyDescent="0.2">
      <c r="L547" s="98"/>
      <c r="M547" s="100"/>
      <c r="N547" s="98"/>
      <c r="O547" s="98"/>
    </row>
    <row r="548" spans="12:15" x14ac:dyDescent="0.2">
      <c r="L548" s="98"/>
      <c r="M548" s="100"/>
      <c r="N548" s="98"/>
      <c r="O548" s="98"/>
    </row>
    <row r="549" spans="12:15" x14ac:dyDescent="0.2">
      <c r="L549" s="98"/>
      <c r="M549" s="100"/>
      <c r="N549" s="98"/>
      <c r="O549" s="98"/>
    </row>
    <row r="550" spans="12:15" x14ac:dyDescent="0.2">
      <c r="L550" s="98"/>
      <c r="M550" s="100"/>
      <c r="N550" s="98"/>
      <c r="O550" s="98"/>
    </row>
    <row r="551" spans="12:15" x14ac:dyDescent="0.2">
      <c r="L551" s="98"/>
      <c r="M551" s="100"/>
      <c r="N551" s="98"/>
      <c r="O551" s="98"/>
    </row>
    <row r="552" spans="12:15" x14ac:dyDescent="0.2">
      <c r="L552" s="98"/>
      <c r="M552" s="100"/>
      <c r="N552" s="98"/>
      <c r="O552" s="98"/>
    </row>
    <row r="553" spans="12:15" x14ac:dyDescent="0.2">
      <c r="L553" s="98"/>
      <c r="M553" s="100"/>
      <c r="N553" s="98"/>
      <c r="O553" s="98"/>
    </row>
    <row r="554" spans="12:15" x14ac:dyDescent="0.2">
      <c r="L554" s="98"/>
      <c r="M554" s="100"/>
      <c r="N554" s="98"/>
      <c r="O554" s="98"/>
    </row>
    <row r="555" spans="12:15" x14ac:dyDescent="0.2">
      <c r="L555" s="98"/>
      <c r="M555" s="100"/>
      <c r="N555" s="98"/>
      <c r="O555" s="98"/>
    </row>
    <row r="556" spans="12:15" x14ac:dyDescent="0.2">
      <c r="L556" s="98"/>
      <c r="M556" s="100"/>
      <c r="N556" s="98"/>
      <c r="O556" s="98"/>
    </row>
    <row r="557" spans="12:15" x14ac:dyDescent="0.2">
      <c r="L557" s="98"/>
      <c r="M557" s="100"/>
      <c r="N557" s="98"/>
      <c r="O557" s="98"/>
    </row>
    <row r="558" spans="12:15" x14ac:dyDescent="0.2">
      <c r="L558" s="98"/>
      <c r="M558" s="100"/>
      <c r="N558" s="98"/>
      <c r="O558" s="98"/>
    </row>
    <row r="559" spans="12:15" x14ac:dyDescent="0.2">
      <c r="L559" s="98"/>
      <c r="M559" s="100"/>
      <c r="N559" s="98"/>
      <c r="O559" s="98"/>
    </row>
    <row r="560" spans="12:15" x14ac:dyDescent="0.2">
      <c r="L560" s="98"/>
      <c r="M560" s="100"/>
      <c r="N560" s="98"/>
      <c r="O560" s="98"/>
    </row>
    <row r="561" spans="12:15" x14ac:dyDescent="0.2">
      <c r="L561" s="98"/>
      <c r="M561" s="100"/>
      <c r="N561" s="98"/>
      <c r="O561" s="98"/>
    </row>
    <row r="562" spans="12:15" x14ac:dyDescent="0.2">
      <c r="L562" s="98"/>
      <c r="M562" s="100"/>
      <c r="N562" s="98"/>
      <c r="O562" s="98"/>
    </row>
    <row r="563" spans="12:15" x14ac:dyDescent="0.2">
      <c r="L563" s="98"/>
      <c r="M563" s="100"/>
      <c r="N563" s="98"/>
      <c r="O563" s="98"/>
    </row>
    <row r="564" spans="12:15" x14ac:dyDescent="0.2">
      <c r="L564" s="98"/>
      <c r="M564" s="100"/>
      <c r="N564" s="98"/>
      <c r="O564" s="98"/>
    </row>
    <row r="565" spans="12:15" x14ac:dyDescent="0.2">
      <c r="L565" s="98"/>
      <c r="M565" s="100"/>
      <c r="N565" s="98"/>
      <c r="O565" s="98"/>
    </row>
    <row r="566" spans="12:15" x14ac:dyDescent="0.2">
      <c r="L566" s="98"/>
      <c r="M566" s="100"/>
      <c r="N566" s="98"/>
      <c r="O566" s="98"/>
    </row>
    <row r="567" spans="12:15" x14ac:dyDescent="0.2">
      <c r="L567" s="98"/>
      <c r="M567" s="100"/>
      <c r="N567" s="98"/>
      <c r="O567" s="98"/>
    </row>
    <row r="568" spans="12:15" x14ac:dyDescent="0.2">
      <c r="L568" s="98"/>
      <c r="M568" s="100"/>
      <c r="N568" s="98"/>
      <c r="O568" s="98"/>
    </row>
    <row r="569" spans="12:15" x14ac:dyDescent="0.2">
      <c r="L569" s="98"/>
      <c r="M569" s="100"/>
      <c r="N569" s="98"/>
      <c r="O569" s="98"/>
    </row>
    <row r="570" spans="12:15" x14ac:dyDescent="0.2">
      <c r="L570" s="98"/>
      <c r="M570" s="100"/>
      <c r="N570" s="98"/>
      <c r="O570" s="98"/>
    </row>
    <row r="571" spans="12:15" x14ac:dyDescent="0.2">
      <c r="L571" s="98"/>
      <c r="M571" s="100"/>
      <c r="N571" s="98"/>
      <c r="O571" s="98"/>
    </row>
    <row r="572" spans="12:15" x14ac:dyDescent="0.2">
      <c r="L572" s="98"/>
      <c r="M572" s="100"/>
      <c r="N572" s="98"/>
      <c r="O572" s="98"/>
    </row>
    <row r="573" spans="12:15" x14ac:dyDescent="0.2">
      <c r="L573" s="98"/>
      <c r="M573" s="100"/>
      <c r="N573" s="98"/>
      <c r="O573" s="98"/>
    </row>
    <row r="574" spans="12:15" x14ac:dyDescent="0.2">
      <c r="L574" s="98"/>
      <c r="M574" s="100"/>
      <c r="N574" s="98"/>
      <c r="O574" s="98"/>
    </row>
    <row r="575" spans="12:15" x14ac:dyDescent="0.2">
      <c r="L575" s="98"/>
      <c r="M575" s="100"/>
      <c r="N575" s="98"/>
      <c r="O575" s="98"/>
    </row>
    <row r="576" spans="12:15" x14ac:dyDescent="0.2">
      <c r="L576" s="98"/>
      <c r="M576" s="100"/>
      <c r="N576" s="98"/>
      <c r="O576" s="98"/>
    </row>
    <row r="577" spans="12:15" x14ac:dyDescent="0.2">
      <c r="L577" s="98"/>
      <c r="M577" s="100"/>
      <c r="N577" s="98"/>
      <c r="O577" s="98"/>
    </row>
    <row r="578" spans="12:15" x14ac:dyDescent="0.2">
      <c r="L578" s="98"/>
      <c r="M578" s="100"/>
      <c r="N578" s="98"/>
      <c r="O578" s="98"/>
    </row>
    <row r="579" spans="12:15" x14ac:dyDescent="0.2">
      <c r="L579" s="98"/>
      <c r="M579" s="100"/>
      <c r="N579" s="98"/>
      <c r="O579" s="98"/>
    </row>
    <row r="580" spans="12:15" x14ac:dyDescent="0.2">
      <c r="L580" s="98"/>
      <c r="M580" s="100"/>
      <c r="N580" s="98"/>
      <c r="O580" s="98"/>
    </row>
    <row r="581" spans="12:15" x14ac:dyDescent="0.2">
      <c r="L581" s="98"/>
      <c r="M581" s="100"/>
      <c r="N581" s="98"/>
      <c r="O581" s="98"/>
    </row>
    <row r="582" spans="12:15" x14ac:dyDescent="0.2">
      <c r="L582" s="98"/>
      <c r="M582" s="100"/>
      <c r="N582" s="98"/>
      <c r="O582" s="98"/>
    </row>
    <row r="583" spans="12:15" x14ac:dyDescent="0.2">
      <c r="L583" s="98"/>
      <c r="M583" s="100"/>
      <c r="N583" s="98"/>
      <c r="O583" s="98"/>
    </row>
    <row r="584" spans="12:15" x14ac:dyDescent="0.2">
      <c r="L584" s="98"/>
      <c r="M584" s="100"/>
      <c r="N584" s="98"/>
      <c r="O584" s="98"/>
    </row>
    <row r="585" spans="12:15" x14ac:dyDescent="0.2">
      <c r="L585" s="98"/>
      <c r="M585" s="100"/>
      <c r="N585" s="98"/>
      <c r="O585" s="98"/>
    </row>
    <row r="586" spans="12:15" x14ac:dyDescent="0.2">
      <c r="L586" s="98"/>
      <c r="M586" s="100"/>
      <c r="N586" s="98"/>
      <c r="O586" s="98"/>
    </row>
    <row r="587" spans="12:15" x14ac:dyDescent="0.2">
      <c r="L587" s="98"/>
      <c r="M587" s="100"/>
      <c r="N587" s="98"/>
      <c r="O587" s="98"/>
    </row>
    <row r="588" spans="12:15" x14ac:dyDescent="0.2">
      <c r="L588" s="98"/>
      <c r="M588" s="100"/>
      <c r="N588" s="98"/>
      <c r="O588" s="98"/>
    </row>
    <row r="589" spans="12:15" x14ac:dyDescent="0.2">
      <c r="L589" s="98"/>
      <c r="M589" s="100"/>
      <c r="N589" s="98"/>
      <c r="O589" s="98"/>
    </row>
    <row r="590" spans="12:15" x14ac:dyDescent="0.2">
      <c r="L590" s="98"/>
      <c r="M590" s="100"/>
      <c r="N590" s="98"/>
      <c r="O590" s="98"/>
    </row>
    <row r="591" spans="12:15" x14ac:dyDescent="0.2">
      <c r="L591" s="98"/>
      <c r="M591" s="100"/>
      <c r="N591" s="98"/>
      <c r="O591" s="98"/>
    </row>
    <row r="592" spans="12:15" x14ac:dyDescent="0.2">
      <c r="L592" s="98"/>
      <c r="M592" s="100"/>
      <c r="N592" s="98"/>
      <c r="O592" s="98"/>
    </row>
    <row r="593" spans="12:15" x14ac:dyDescent="0.2">
      <c r="L593" s="98"/>
      <c r="M593" s="100"/>
      <c r="N593" s="98"/>
      <c r="O593" s="98"/>
    </row>
    <row r="594" spans="12:15" x14ac:dyDescent="0.2">
      <c r="L594" s="98"/>
      <c r="M594" s="100"/>
      <c r="N594" s="98"/>
      <c r="O594" s="98"/>
    </row>
    <row r="595" spans="12:15" x14ac:dyDescent="0.2">
      <c r="L595" s="98"/>
      <c r="M595" s="100"/>
      <c r="N595" s="98"/>
      <c r="O595" s="98"/>
    </row>
    <row r="596" spans="12:15" x14ac:dyDescent="0.2">
      <c r="L596" s="98"/>
      <c r="M596" s="100"/>
      <c r="N596" s="98"/>
      <c r="O596" s="98"/>
    </row>
    <row r="597" spans="12:15" x14ac:dyDescent="0.2">
      <c r="L597" s="98"/>
      <c r="M597" s="100"/>
      <c r="N597" s="98"/>
      <c r="O597" s="98"/>
    </row>
    <row r="598" spans="12:15" x14ac:dyDescent="0.2">
      <c r="L598" s="98"/>
      <c r="M598" s="100"/>
      <c r="N598" s="98"/>
      <c r="O598" s="98"/>
    </row>
    <row r="599" spans="12:15" x14ac:dyDescent="0.2">
      <c r="L599" s="98"/>
      <c r="M599" s="100"/>
      <c r="N599" s="98"/>
      <c r="O599" s="98"/>
    </row>
    <row r="600" spans="12:15" x14ac:dyDescent="0.2">
      <c r="L600" s="98"/>
      <c r="M600" s="100"/>
      <c r="N600" s="98"/>
      <c r="O600" s="98"/>
    </row>
    <row r="601" spans="12:15" x14ac:dyDescent="0.2">
      <c r="L601" s="98"/>
      <c r="M601" s="100"/>
      <c r="N601" s="98"/>
      <c r="O601" s="98"/>
    </row>
    <row r="602" spans="12:15" x14ac:dyDescent="0.2">
      <c r="L602" s="98"/>
      <c r="M602" s="100"/>
      <c r="N602" s="98"/>
      <c r="O602" s="98"/>
    </row>
    <row r="603" spans="12:15" x14ac:dyDescent="0.2">
      <c r="L603" s="98"/>
      <c r="M603" s="100"/>
      <c r="N603" s="98"/>
      <c r="O603" s="98"/>
    </row>
    <row r="604" spans="12:15" x14ac:dyDescent="0.2">
      <c r="L604" s="98"/>
      <c r="M604" s="100"/>
      <c r="N604" s="98"/>
      <c r="O604" s="98"/>
    </row>
    <row r="605" spans="12:15" x14ac:dyDescent="0.2">
      <c r="L605" s="98"/>
      <c r="M605" s="100"/>
      <c r="N605" s="98"/>
      <c r="O605" s="98"/>
    </row>
    <row r="606" spans="12:15" x14ac:dyDescent="0.2">
      <c r="L606" s="98"/>
      <c r="M606" s="100"/>
      <c r="N606" s="98"/>
      <c r="O606" s="98"/>
    </row>
    <row r="607" spans="12:15" x14ac:dyDescent="0.2">
      <c r="L607" s="98"/>
      <c r="M607" s="100"/>
      <c r="N607" s="98"/>
      <c r="O607" s="98"/>
    </row>
    <row r="608" spans="12:15" x14ac:dyDescent="0.2">
      <c r="L608" s="98"/>
      <c r="M608" s="100"/>
      <c r="N608" s="98"/>
      <c r="O608" s="98"/>
    </row>
    <row r="609" spans="12:15" x14ac:dyDescent="0.2">
      <c r="L609" s="98"/>
      <c r="M609" s="100"/>
      <c r="N609" s="98"/>
      <c r="O609" s="98"/>
    </row>
    <row r="610" spans="12:15" x14ac:dyDescent="0.2">
      <c r="L610" s="98"/>
      <c r="M610" s="100"/>
      <c r="N610" s="98"/>
      <c r="O610" s="98"/>
    </row>
    <row r="611" spans="12:15" x14ac:dyDescent="0.2">
      <c r="L611" s="98"/>
      <c r="M611" s="100"/>
      <c r="N611" s="98"/>
      <c r="O611" s="98"/>
    </row>
    <row r="612" spans="12:15" x14ac:dyDescent="0.2">
      <c r="L612" s="98"/>
      <c r="M612" s="100"/>
      <c r="N612" s="98"/>
      <c r="O612" s="98"/>
    </row>
    <row r="613" spans="12:15" x14ac:dyDescent="0.2">
      <c r="L613" s="98"/>
      <c r="M613" s="100"/>
      <c r="N613" s="98"/>
      <c r="O613" s="98"/>
    </row>
    <row r="614" spans="12:15" x14ac:dyDescent="0.2">
      <c r="L614" s="98"/>
      <c r="M614" s="100"/>
      <c r="N614" s="98"/>
      <c r="O614" s="98"/>
    </row>
    <row r="615" spans="12:15" x14ac:dyDescent="0.2">
      <c r="L615" s="98"/>
      <c r="M615" s="100"/>
      <c r="N615" s="98"/>
      <c r="O615" s="98"/>
    </row>
    <row r="616" spans="12:15" x14ac:dyDescent="0.2">
      <c r="L616" s="98"/>
      <c r="M616" s="100"/>
      <c r="N616" s="98"/>
      <c r="O616" s="98"/>
    </row>
    <row r="617" spans="12:15" x14ac:dyDescent="0.2">
      <c r="L617" s="98"/>
      <c r="M617" s="100"/>
      <c r="N617" s="98"/>
      <c r="O617" s="98"/>
    </row>
    <row r="618" spans="12:15" x14ac:dyDescent="0.2">
      <c r="L618" s="98"/>
      <c r="M618" s="100"/>
      <c r="N618" s="98"/>
      <c r="O618" s="98"/>
    </row>
    <row r="619" spans="12:15" x14ac:dyDescent="0.2">
      <c r="L619" s="98"/>
      <c r="M619" s="100"/>
      <c r="N619" s="98"/>
      <c r="O619" s="98"/>
    </row>
    <row r="620" spans="12:15" x14ac:dyDescent="0.2">
      <c r="L620" s="98"/>
      <c r="M620" s="100"/>
      <c r="N620" s="98"/>
      <c r="O620" s="98"/>
    </row>
    <row r="621" spans="12:15" x14ac:dyDescent="0.2">
      <c r="L621" s="98"/>
      <c r="M621" s="100"/>
      <c r="N621" s="98"/>
      <c r="O621" s="98"/>
    </row>
    <row r="622" spans="12:15" x14ac:dyDescent="0.2">
      <c r="L622" s="98"/>
      <c r="M622" s="100"/>
      <c r="N622" s="98"/>
      <c r="O622" s="98"/>
    </row>
    <row r="623" spans="12:15" x14ac:dyDescent="0.2">
      <c r="L623" s="98"/>
      <c r="M623" s="100"/>
      <c r="N623" s="98"/>
      <c r="O623" s="98"/>
    </row>
    <row r="624" spans="12:15" x14ac:dyDescent="0.2">
      <c r="L624" s="98"/>
      <c r="M624" s="100"/>
      <c r="N624" s="98"/>
      <c r="O624" s="98"/>
    </row>
    <row r="625" spans="12:15" x14ac:dyDescent="0.2">
      <c r="L625" s="98"/>
      <c r="M625" s="100"/>
      <c r="N625" s="98"/>
      <c r="O625" s="98"/>
    </row>
    <row r="626" spans="12:15" x14ac:dyDescent="0.2">
      <c r="L626" s="98"/>
      <c r="M626" s="100"/>
      <c r="N626" s="98"/>
      <c r="O626" s="98"/>
    </row>
    <row r="627" spans="12:15" x14ac:dyDescent="0.2">
      <c r="L627" s="98"/>
      <c r="M627" s="100"/>
      <c r="N627" s="98"/>
      <c r="O627" s="98"/>
    </row>
    <row r="628" spans="12:15" x14ac:dyDescent="0.2">
      <c r="L628" s="98"/>
      <c r="M628" s="100"/>
      <c r="N628" s="98"/>
      <c r="O628" s="98"/>
    </row>
    <row r="629" spans="12:15" x14ac:dyDescent="0.2">
      <c r="L629" s="98"/>
      <c r="M629" s="100"/>
      <c r="N629" s="98"/>
      <c r="O629" s="98"/>
    </row>
    <row r="630" spans="12:15" x14ac:dyDescent="0.2">
      <c r="L630" s="98"/>
      <c r="M630" s="100"/>
      <c r="N630" s="98"/>
      <c r="O630" s="98"/>
    </row>
    <row r="631" spans="12:15" x14ac:dyDescent="0.2">
      <c r="L631" s="98"/>
      <c r="M631" s="100"/>
      <c r="N631" s="98"/>
      <c r="O631" s="98"/>
    </row>
    <row r="632" spans="12:15" x14ac:dyDescent="0.2">
      <c r="L632" s="98"/>
      <c r="M632" s="100"/>
      <c r="N632" s="98"/>
      <c r="O632" s="98"/>
    </row>
    <row r="633" spans="12:15" x14ac:dyDescent="0.2">
      <c r="L633" s="98"/>
      <c r="M633" s="100"/>
      <c r="N633" s="98"/>
      <c r="O633" s="98"/>
    </row>
    <row r="634" spans="12:15" x14ac:dyDescent="0.2">
      <c r="L634" s="98"/>
      <c r="M634" s="100"/>
      <c r="N634" s="98"/>
      <c r="O634" s="98"/>
    </row>
    <row r="635" spans="12:15" x14ac:dyDescent="0.2">
      <c r="L635" s="98"/>
      <c r="M635" s="100"/>
      <c r="N635" s="98"/>
      <c r="O635" s="98"/>
    </row>
    <row r="636" spans="12:15" x14ac:dyDescent="0.2">
      <c r="L636" s="98"/>
      <c r="M636" s="100"/>
      <c r="N636" s="98"/>
      <c r="O636" s="98"/>
    </row>
    <row r="637" spans="12:15" x14ac:dyDescent="0.2">
      <c r="L637" s="98"/>
      <c r="M637" s="100"/>
      <c r="N637" s="98"/>
      <c r="O637" s="98"/>
    </row>
    <row r="638" spans="12:15" x14ac:dyDescent="0.2">
      <c r="L638" s="98"/>
      <c r="M638" s="100"/>
      <c r="N638" s="98"/>
      <c r="O638" s="98"/>
    </row>
    <row r="639" spans="12:15" x14ac:dyDescent="0.2">
      <c r="L639" s="98"/>
      <c r="M639" s="100"/>
      <c r="N639" s="98"/>
      <c r="O639" s="98"/>
    </row>
    <row r="640" spans="12:15" x14ac:dyDescent="0.2">
      <c r="L640" s="98"/>
      <c r="M640" s="100"/>
      <c r="N640" s="98"/>
      <c r="O640" s="98"/>
    </row>
    <row r="641" spans="12:15" x14ac:dyDescent="0.2">
      <c r="L641" s="98"/>
      <c r="M641" s="100"/>
      <c r="N641" s="98"/>
      <c r="O641" s="98"/>
    </row>
    <row r="642" spans="12:15" x14ac:dyDescent="0.2">
      <c r="L642" s="98"/>
      <c r="M642" s="100"/>
      <c r="N642" s="98"/>
      <c r="O642" s="98"/>
    </row>
    <row r="643" spans="12:15" x14ac:dyDescent="0.2">
      <c r="L643" s="98"/>
      <c r="M643" s="100"/>
      <c r="N643" s="98"/>
      <c r="O643" s="98"/>
    </row>
    <row r="644" spans="12:15" x14ac:dyDescent="0.2">
      <c r="L644" s="98"/>
      <c r="M644" s="100"/>
      <c r="N644" s="98"/>
      <c r="O644" s="98"/>
    </row>
    <row r="645" spans="12:15" x14ac:dyDescent="0.2">
      <c r="L645" s="98"/>
      <c r="M645" s="100"/>
      <c r="N645" s="98"/>
      <c r="O645" s="98"/>
    </row>
    <row r="646" spans="12:15" x14ac:dyDescent="0.2">
      <c r="L646" s="98"/>
      <c r="M646" s="100"/>
      <c r="N646" s="98"/>
      <c r="O646" s="98"/>
    </row>
    <row r="647" spans="12:15" x14ac:dyDescent="0.2">
      <c r="L647" s="98"/>
      <c r="M647" s="100"/>
      <c r="N647" s="98"/>
      <c r="O647" s="98"/>
    </row>
    <row r="648" spans="12:15" x14ac:dyDescent="0.2">
      <c r="L648" s="98"/>
      <c r="M648" s="100"/>
      <c r="N648" s="98"/>
      <c r="O648" s="98"/>
    </row>
    <row r="649" spans="12:15" x14ac:dyDescent="0.2">
      <c r="L649" s="98"/>
      <c r="M649" s="100"/>
      <c r="N649" s="98"/>
      <c r="O649" s="98"/>
    </row>
    <row r="650" spans="12:15" x14ac:dyDescent="0.2">
      <c r="L650" s="98"/>
      <c r="M650" s="100"/>
      <c r="N650" s="98"/>
      <c r="O650" s="98"/>
    </row>
    <row r="651" spans="12:15" x14ac:dyDescent="0.2">
      <c r="L651" s="98"/>
      <c r="M651" s="100"/>
      <c r="N651" s="98"/>
      <c r="O651" s="98"/>
    </row>
    <row r="652" spans="12:15" x14ac:dyDescent="0.2">
      <c r="L652" s="98"/>
      <c r="M652" s="100"/>
      <c r="N652" s="98"/>
      <c r="O652" s="98"/>
    </row>
    <row r="653" spans="12:15" x14ac:dyDescent="0.2">
      <c r="L653" s="98"/>
      <c r="M653" s="100"/>
      <c r="N653" s="98"/>
      <c r="O653" s="98"/>
    </row>
    <row r="654" spans="12:15" x14ac:dyDescent="0.2">
      <c r="L654" s="98"/>
      <c r="M654" s="100"/>
      <c r="N654" s="98"/>
      <c r="O654" s="98"/>
    </row>
    <row r="655" spans="12:15" x14ac:dyDescent="0.2">
      <c r="L655" s="98"/>
      <c r="M655" s="100"/>
      <c r="N655" s="98"/>
      <c r="O655" s="98"/>
    </row>
    <row r="656" spans="12:15" x14ac:dyDescent="0.2">
      <c r="L656" s="98"/>
      <c r="M656" s="100"/>
      <c r="N656" s="98"/>
      <c r="O656" s="98"/>
    </row>
    <row r="657" spans="12:15" x14ac:dyDescent="0.2">
      <c r="L657" s="98"/>
      <c r="M657" s="100"/>
      <c r="N657" s="98"/>
      <c r="O657" s="98"/>
    </row>
    <row r="658" spans="12:15" x14ac:dyDescent="0.2">
      <c r="L658" s="98"/>
      <c r="M658" s="100"/>
      <c r="N658" s="98"/>
      <c r="O658" s="98"/>
    </row>
    <row r="659" spans="12:15" x14ac:dyDescent="0.2">
      <c r="L659" s="98"/>
      <c r="M659" s="100"/>
      <c r="N659" s="98"/>
      <c r="O659" s="98"/>
    </row>
    <row r="660" spans="12:15" x14ac:dyDescent="0.2">
      <c r="L660" s="98"/>
      <c r="M660" s="100"/>
      <c r="N660" s="98"/>
      <c r="O660" s="98"/>
    </row>
    <row r="661" spans="12:15" x14ac:dyDescent="0.2">
      <c r="L661" s="98"/>
      <c r="M661" s="100"/>
      <c r="N661" s="98"/>
      <c r="O661" s="98"/>
    </row>
    <row r="662" spans="12:15" x14ac:dyDescent="0.2">
      <c r="L662" s="98"/>
      <c r="M662" s="100"/>
      <c r="N662" s="98"/>
      <c r="O662" s="98"/>
    </row>
    <row r="663" spans="12:15" x14ac:dyDescent="0.2">
      <c r="L663" s="98"/>
      <c r="M663" s="100"/>
      <c r="N663" s="98"/>
      <c r="O663" s="98"/>
    </row>
    <row r="664" spans="12:15" x14ac:dyDescent="0.2">
      <c r="L664" s="98"/>
      <c r="M664" s="100"/>
      <c r="N664" s="98"/>
      <c r="O664" s="98"/>
    </row>
    <row r="665" spans="12:15" x14ac:dyDescent="0.2">
      <c r="L665" s="98"/>
      <c r="M665" s="100"/>
      <c r="N665" s="98"/>
      <c r="O665" s="98"/>
    </row>
    <row r="666" spans="12:15" x14ac:dyDescent="0.2">
      <c r="L666" s="98"/>
      <c r="M666" s="100"/>
      <c r="N666" s="98"/>
      <c r="O666" s="98"/>
    </row>
    <row r="667" spans="12:15" x14ac:dyDescent="0.2">
      <c r="L667" s="98"/>
      <c r="M667" s="100"/>
      <c r="N667" s="98"/>
      <c r="O667" s="98"/>
    </row>
    <row r="668" spans="12:15" x14ac:dyDescent="0.2">
      <c r="L668" s="98"/>
      <c r="M668" s="100"/>
      <c r="N668" s="98"/>
      <c r="O668" s="98"/>
    </row>
    <row r="669" spans="12:15" x14ac:dyDescent="0.2">
      <c r="L669" s="98"/>
      <c r="M669" s="100"/>
      <c r="N669" s="98"/>
      <c r="O669" s="98"/>
    </row>
    <row r="670" spans="12:15" x14ac:dyDescent="0.2">
      <c r="L670" s="98"/>
      <c r="M670" s="100"/>
      <c r="N670" s="98"/>
      <c r="O670" s="98"/>
    </row>
    <row r="671" spans="12:15" x14ac:dyDescent="0.2">
      <c r="L671" s="98"/>
      <c r="M671" s="100"/>
      <c r="N671" s="98"/>
      <c r="O671" s="98"/>
    </row>
    <row r="672" spans="12:15" x14ac:dyDescent="0.2">
      <c r="L672" s="98"/>
      <c r="M672" s="100"/>
      <c r="N672" s="98"/>
      <c r="O672" s="98"/>
    </row>
    <row r="673" spans="12:15" x14ac:dyDescent="0.2">
      <c r="L673" s="98"/>
      <c r="M673" s="100"/>
      <c r="N673" s="98"/>
      <c r="O673" s="98"/>
    </row>
    <row r="674" spans="12:15" x14ac:dyDescent="0.2">
      <c r="L674" s="98"/>
      <c r="M674" s="100"/>
      <c r="N674" s="98"/>
      <c r="O674" s="98"/>
    </row>
    <row r="675" spans="12:15" x14ac:dyDescent="0.2">
      <c r="L675" s="98"/>
      <c r="M675" s="100"/>
      <c r="N675" s="98"/>
      <c r="O675" s="98"/>
    </row>
    <row r="676" spans="12:15" x14ac:dyDescent="0.2">
      <c r="L676" s="98"/>
      <c r="M676" s="100"/>
      <c r="N676" s="98"/>
      <c r="O676" s="98"/>
    </row>
    <row r="677" spans="12:15" x14ac:dyDescent="0.2">
      <c r="L677" s="98"/>
      <c r="M677" s="100"/>
      <c r="N677" s="98"/>
      <c r="O677" s="98"/>
    </row>
    <row r="678" spans="12:15" x14ac:dyDescent="0.2">
      <c r="L678" s="98"/>
      <c r="M678" s="100"/>
      <c r="N678" s="98"/>
      <c r="O678" s="98"/>
    </row>
    <row r="679" spans="12:15" x14ac:dyDescent="0.2">
      <c r="L679" s="98"/>
      <c r="M679" s="100"/>
      <c r="N679" s="98"/>
      <c r="O679" s="98"/>
    </row>
    <row r="680" spans="12:15" x14ac:dyDescent="0.2">
      <c r="L680" s="98"/>
      <c r="M680" s="100"/>
      <c r="N680" s="98"/>
      <c r="O680" s="98"/>
    </row>
    <row r="681" spans="12:15" x14ac:dyDescent="0.2">
      <c r="L681" s="98"/>
      <c r="M681" s="100"/>
      <c r="N681" s="98"/>
      <c r="O681" s="98"/>
    </row>
    <row r="682" spans="12:15" x14ac:dyDescent="0.2">
      <c r="L682" s="98"/>
      <c r="M682" s="100"/>
      <c r="N682" s="98"/>
      <c r="O682" s="98"/>
    </row>
    <row r="683" spans="12:15" x14ac:dyDescent="0.2">
      <c r="L683" s="98"/>
      <c r="M683" s="100"/>
      <c r="N683" s="98"/>
      <c r="O683" s="98"/>
    </row>
    <row r="684" spans="12:15" x14ac:dyDescent="0.2">
      <c r="L684" s="98"/>
      <c r="M684" s="100"/>
      <c r="N684" s="98"/>
      <c r="O684" s="98"/>
    </row>
    <row r="685" spans="12:15" x14ac:dyDescent="0.2">
      <c r="L685" s="98"/>
      <c r="M685" s="100"/>
      <c r="N685" s="98"/>
      <c r="O685" s="98"/>
    </row>
    <row r="686" spans="12:15" x14ac:dyDescent="0.2">
      <c r="L686" s="98"/>
      <c r="M686" s="100"/>
      <c r="N686" s="98"/>
      <c r="O686" s="98"/>
    </row>
    <row r="687" spans="12:15" x14ac:dyDescent="0.2">
      <c r="L687" s="98"/>
      <c r="M687" s="100"/>
      <c r="N687" s="98"/>
      <c r="O687" s="98"/>
    </row>
    <row r="688" spans="12:15" x14ac:dyDescent="0.2">
      <c r="L688" s="98"/>
      <c r="M688" s="100"/>
      <c r="N688" s="98"/>
      <c r="O688" s="98"/>
    </row>
    <row r="689" spans="12:15" x14ac:dyDescent="0.2">
      <c r="L689" s="98"/>
      <c r="M689" s="100"/>
      <c r="N689" s="98"/>
      <c r="O689" s="98"/>
    </row>
    <row r="690" spans="12:15" x14ac:dyDescent="0.2">
      <c r="L690" s="98"/>
      <c r="M690" s="100"/>
      <c r="N690" s="98"/>
      <c r="O690" s="98"/>
    </row>
    <row r="691" spans="12:15" x14ac:dyDescent="0.2">
      <c r="L691" s="98"/>
      <c r="M691" s="100"/>
      <c r="N691" s="98"/>
      <c r="O691" s="98"/>
    </row>
    <row r="692" spans="12:15" x14ac:dyDescent="0.2">
      <c r="L692" s="98"/>
      <c r="M692" s="100"/>
      <c r="N692" s="98"/>
      <c r="O692" s="98"/>
    </row>
    <row r="693" spans="12:15" x14ac:dyDescent="0.2">
      <c r="L693" s="98"/>
      <c r="M693" s="100"/>
      <c r="N693" s="98"/>
      <c r="O693" s="98"/>
    </row>
    <row r="694" spans="12:15" x14ac:dyDescent="0.2">
      <c r="L694" s="98"/>
      <c r="M694" s="100"/>
      <c r="N694" s="98"/>
      <c r="O694" s="98"/>
    </row>
    <row r="695" spans="12:15" x14ac:dyDescent="0.2">
      <c r="L695" s="98"/>
      <c r="M695" s="100"/>
      <c r="N695" s="98"/>
      <c r="O695" s="98"/>
    </row>
    <row r="696" spans="12:15" x14ac:dyDescent="0.2">
      <c r="L696" s="98"/>
      <c r="M696" s="100"/>
      <c r="N696" s="98"/>
      <c r="O696" s="98"/>
    </row>
    <row r="697" spans="12:15" x14ac:dyDescent="0.2">
      <c r="L697" s="98"/>
      <c r="M697" s="100"/>
      <c r="N697" s="98"/>
      <c r="O697" s="98"/>
    </row>
    <row r="698" spans="12:15" x14ac:dyDescent="0.2">
      <c r="L698" s="98"/>
      <c r="M698" s="100"/>
      <c r="N698" s="98"/>
      <c r="O698" s="98"/>
    </row>
    <row r="699" spans="12:15" x14ac:dyDescent="0.2">
      <c r="L699" s="98"/>
      <c r="M699" s="100"/>
      <c r="N699" s="98"/>
      <c r="O699" s="98"/>
    </row>
    <row r="700" spans="12:15" x14ac:dyDescent="0.2">
      <c r="L700" s="98"/>
      <c r="M700" s="100"/>
      <c r="N700" s="98"/>
      <c r="O700" s="98"/>
    </row>
    <row r="701" spans="12:15" x14ac:dyDescent="0.2">
      <c r="L701" s="98"/>
      <c r="M701" s="100"/>
      <c r="N701" s="98"/>
      <c r="O701" s="98"/>
    </row>
    <row r="702" spans="12:15" x14ac:dyDescent="0.2">
      <c r="L702" s="98"/>
      <c r="M702" s="100"/>
      <c r="N702" s="98"/>
      <c r="O702" s="98"/>
    </row>
    <row r="703" spans="12:15" x14ac:dyDescent="0.2">
      <c r="L703" s="98"/>
      <c r="M703" s="100"/>
      <c r="N703" s="98"/>
      <c r="O703" s="98"/>
    </row>
    <row r="704" spans="12:15" x14ac:dyDescent="0.2">
      <c r="L704" s="98"/>
      <c r="M704" s="100"/>
      <c r="N704" s="98"/>
      <c r="O704" s="98"/>
    </row>
    <row r="705" spans="12:15" x14ac:dyDescent="0.2">
      <c r="L705" s="98"/>
      <c r="M705" s="100"/>
      <c r="N705" s="98"/>
      <c r="O705" s="98"/>
    </row>
    <row r="706" spans="12:15" x14ac:dyDescent="0.2">
      <c r="L706" s="98"/>
      <c r="M706" s="100"/>
      <c r="N706" s="98"/>
      <c r="O706" s="98"/>
    </row>
    <row r="707" spans="12:15" x14ac:dyDescent="0.2">
      <c r="L707" s="98"/>
      <c r="M707" s="100"/>
      <c r="N707" s="98"/>
      <c r="O707" s="98"/>
    </row>
    <row r="708" spans="12:15" x14ac:dyDescent="0.2">
      <c r="L708" s="98"/>
      <c r="M708" s="100"/>
      <c r="N708" s="98"/>
      <c r="O708" s="98"/>
    </row>
    <row r="709" spans="12:15" x14ac:dyDescent="0.2">
      <c r="L709" s="98"/>
      <c r="M709" s="100"/>
      <c r="N709" s="98"/>
      <c r="O709" s="98"/>
    </row>
    <row r="710" spans="12:15" x14ac:dyDescent="0.2">
      <c r="L710" s="98"/>
      <c r="M710" s="100"/>
      <c r="N710" s="98"/>
      <c r="O710" s="98"/>
    </row>
    <row r="711" spans="12:15" x14ac:dyDescent="0.2">
      <c r="L711" s="98"/>
      <c r="M711" s="100"/>
      <c r="N711" s="98"/>
      <c r="O711" s="98"/>
    </row>
    <row r="712" spans="12:15" x14ac:dyDescent="0.2">
      <c r="L712" s="98"/>
      <c r="M712" s="100"/>
      <c r="N712" s="98"/>
      <c r="O712" s="98"/>
    </row>
    <row r="713" spans="12:15" x14ac:dyDescent="0.2">
      <c r="L713" s="98"/>
      <c r="M713" s="100"/>
      <c r="N713" s="98"/>
      <c r="O713" s="98"/>
    </row>
    <row r="714" spans="12:15" x14ac:dyDescent="0.2">
      <c r="L714" s="98"/>
      <c r="M714" s="100"/>
      <c r="N714" s="98"/>
      <c r="O714" s="98"/>
    </row>
    <row r="715" spans="12:15" x14ac:dyDescent="0.2">
      <c r="L715" s="98"/>
      <c r="M715" s="100"/>
      <c r="N715" s="98"/>
      <c r="O715" s="98"/>
    </row>
    <row r="716" spans="12:15" x14ac:dyDescent="0.2">
      <c r="L716" s="98"/>
      <c r="M716" s="100"/>
      <c r="N716" s="98"/>
      <c r="O716" s="98"/>
    </row>
    <row r="717" spans="12:15" x14ac:dyDescent="0.2">
      <c r="L717" s="98"/>
      <c r="M717" s="100"/>
      <c r="N717" s="98"/>
      <c r="O717" s="98"/>
    </row>
    <row r="718" spans="12:15" x14ac:dyDescent="0.2">
      <c r="L718" s="98"/>
      <c r="M718" s="100"/>
      <c r="N718" s="98"/>
      <c r="O718" s="98"/>
    </row>
    <row r="719" spans="12:15" x14ac:dyDescent="0.2">
      <c r="L719" s="98"/>
      <c r="M719" s="100"/>
      <c r="N719" s="98"/>
      <c r="O719" s="98"/>
    </row>
    <row r="720" spans="12:15" x14ac:dyDescent="0.2">
      <c r="L720" s="98"/>
      <c r="M720" s="100"/>
      <c r="N720" s="98"/>
      <c r="O720" s="98"/>
    </row>
    <row r="721" spans="12:15" x14ac:dyDescent="0.2">
      <c r="L721" s="98"/>
      <c r="M721" s="100"/>
      <c r="N721" s="98"/>
      <c r="O721" s="98"/>
    </row>
    <row r="722" spans="12:15" x14ac:dyDescent="0.2">
      <c r="L722" s="98"/>
      <c r="M722" s="100"/>
      <c r="N722" s="98"/>
      <c r="O722" s="98"/>
    </row>
    <row r="723" spans="12:15" x14ac:dyDescent="0.2">
      <c r="L723" s="98"/>
      <c r="M723" s="100"/>
      <c r="N723" s="98"/>
      <c r="O723" s="98"/>
    </row>
    <row r="724" spans="12:15" x14ac:dyDescent="0.2">
      <c r="L724" s="98"/>
      <c r="M724" s="100"/>
      <c r="N724" s="98"/>
      <c r="O724" s="98"/>
    </row>
    <row r="725" spans="12:15" x14ac:dyDescent="0.2">
      <c r="L725" s="98"/>
      <c r="M725" s="100"/>
      <c r="N725" s="98"/>
      <c r="O725" s="98"/>
    </row>
    <row r="726" spans="12:15" x14ac:dyDescent="0.2">
      <c r="L726" s="98"/>
      <c r="M726" s="100"/>
      <c r="N726" s="98"/>
      <c r="O726" s="98"/>
    </row>
    <row r="727" spans="12:15" x14ac:dyDescent="0.2">
      <c r="L727" s="98"/>
      <c r="M727" s="100"/>
      <c r="N727" s="98"/>
      <c r="O727" s="98"/>
    </row>
    <row r="728" spans="12:15" x14ac:dyDescent="0.2">
      <c r="L728" s="98"/>
      <c r="M728" s="100"/>
      <c r="N728" s="98"/>
      <c r="O728" s="98"/>
    </row>
    <row r="729" spans="12:15" x14ac:dyDescent="0.2">
      <c r="L729" s="98"/>
      <c r="M729" s="100"/>
      <c r="N729" s="98"/>
      <c r="O729" s="98"/>
    </row>
    <row r="730" spans="12:15" x14ac:dyDescent="0.2">
      <c r="L730" s="98"/>
      <c r="M730" s="100"/>
      <c r="N730" s="98"/>
      <c r="O730" s="98"/>
    </row>
    <row r="731" spans="12:15" x14ac:dyDescent="0.2">
      <c r="L731" s="98"/>
      <c r="M731" s="100"/>
      <c r="N731" s="98"/>
      <c r="O731" s="98"/>
    </row>
    <row r="732" spans="12:15" x14ac:dyDescent="0.2">
      <c r="L732" s="98"/>
      <c r="M732" s="100"/>
      <c r="N732" s="98"/>
      <c r="O732" s="98"/>
    </row>
    <row r="733" spans="12:15" x14ac:dyDescent="0.2">
      <c r="L733" s="98"/>
      <c r="M733" s="100"/>
      <c r="N733" s="98"/>
      <c r="O733" s="98"/>
    </row>
    <row r="734" spans="12:15" x14ac:dyDescent="0.2">
      <c r="L734" s="98"/>
      <c r="M734" s="100"/>
      <c r="N734" s="98"/>
      <c r="O734" s="98"/>
    </row>
    <row r="735" spans="12:15" x14ac:dyDescent="0.2">
      <c r="L735" s="98"/>
      <c r="M735" s="100"/>
      <c r="N735" s="98"/>
      <c r="O735" s="98"/>
    </row>
    <row r="736" spans="12:15" x14ac:dyDescent="0.2">
      <c r="L736" s="98"/>
      <c r="M736" s="100"/>
      <c r="N736" s="98"/>
      <c r="O736" s="98"/>
    </row>
    <row r="737" spans="12:15" x14ac:dyDescent="0.2">
      <c r="L737" s="98"/>
      <c r="M737" s="100"/>
      <c r="N737" s="98"/>
      <c r="O737" s="98"/>
    </row>
    <row r="738" spans="12:15" x14ac:dyDescent="0.2">
      <c r="L738" s="98"/>
      <c r="M738" s="100"/>
      <c r="N738" s="98"/>
      <c r="O738" s="98"/>
    </row>
    <row r="739" spans="12:15" x14ac:dyDescent="0.2">
      <c r="L739" s="98"/>
      <c r="M739" s="100"/>
      <c r="N739" s="98"/>
      <c r="O739" s="98"/>
    </row>
    <row r="740" spans="12:15" x14ac:dyDescent="0.2">
      <c r="L740" s="98"/>
      <c r="M740" s="100"/>
      <c r="N740" s="98"/>
      <c r="O740" s="98"/>
    </row>
    <row r="741" spans="12:15" x14ac:dyDescent="0.2">
      <c r="L741" s="98"/>
      <c r="M741" s="100"/>
      <c r="N741" s="98"/>
      <c r="O741" s="98"/>
    </row>
    <row r="742" spans="12:15" x14ac:dyDescent="0.2">
      <c r="L742" s="98"/>
      <c r="M742" s="100"/>
      <c r="N742" s="98"/>
      <c r="O742" s="98"/>
    </row>
    <row r="743" spans="12:15" x14ac:dyDescent="0.2">
      <c r="L743" s="98"/>
      <c r="M743" s="100"/>
      <c r="N743" s="98"/>
      <c r="O743" s="98"/>
    </row>
    <row r="744" spans="12:15" x14ac:dyDescent="0.2">
      <c r="L744" s="98"/>
      <c r="M744" s="100"/>
      <c r="N744" s="98"/>
      <c r="O744" s="98"/>
    </row>
    <row r="745" spans="12:15" x14ac:dyDescent="0.2">
      <c r="L745" s="98"/>
      <c r="M745" s="100"/>
      <c r="N745" s="98"/>
      <c r="O745" s="98"/>
    </row>
    <row r="746" spans="12:15" x14ac:dyDescent="0.2">
      <c r="L746" s="98"/>
      <c r="M746" s="100"/>
      <c r="N746" s="98"/>
      <c r="O746" s="98"/>
    </row>
    <row r="747" spans="12:15" x14ac:dyDescent="0.2">
      <c r="L747" s="98"/>
      <c r="M747" s="100"/>
      <c r="N747" s="98"/>
      <c r="O747" s="98"/>
    </row>
    <row r="748" spans="12:15" x14ac:dyDescent="0.2">
      <c r="L748" s="98"/>
      <c r="M748" s="100"/>
      <c r="N748" s="98"/>
      <c r="O748" s="98"/>
    </row>
    <row r="749" spans="12:15" x14ac:dyDescent="0.2">
      <c r="L749" s="98"/>
      <c r="M749" s="100"/>
      <c r="N749" s="98"/>
      <c r="O749" s="98"/>
    </row>
    <row r="750" spans="12:15" x14ac:dyDescent="0.2">
      <c r="L750" s="98"/>
      <c r="M750" s="100"/>
      <c r="N750" s="98"/>
      <c r="O750" s="98"/>
    </row>
    <row r="751" spans="12:15" x14ac:dyDescent="0.2">
      <c r="L751" s="98"/>
      <c r="M751" s="100"/>
      <c r="N751" s="98"/>
      <c r="O751" s="98"/>
    </row>
    <row r="752" spans="12:15" x14ac:dyDescent="0.2">
      <c r="L752" s="98"/>
      <c r="M752" s="100"/>
      <c r="N752" s="98"/>
      <c r="O752" s="98"/>
    </row>
    <row r="753" spans="12:15" x14ac:dyDescent="0.2">
      <c r="L753" s="98"/>
      <c r="M753" s="100"/>
      <c r="N753" s="98"/>
      <c r="O753" s="98"/>
    </row>
    <row r="754" spans="12:15" x14ac:dyDescent="0.2">
      <c r="L754" s="98"/>
      <c r="M754" s="100"/>
      <c r="N754" s="98"/>
      <c r="O754" s="98"/>
    </row>
    <row r="755" spans="12:15" x14ac:dyDescent="0.2">
      <c r="L755" s="98"/>
      <c r="M755" s="100"/>
      <c r="N755" s="98"/>
      <c r="O755" s="98"/>
    </row>
    <row r="756" spans="12:15" x14ac:dyDescent="0.2">
      <c r="L756" s="98"/>
      <c r="M756" s="100"/>
      <c r="N756" s="98"/>
      <c r="O756" s="98"/>
    </row>
    <row r="757" spans="12:15" x14ac:dyDescent="0.2">
      <c r="L757" s="98"/>
      <c r="M757" s="100"/>
      <c r="N757" s="98"/>
      <c r="O757" s="98"/>
    </row>
    <row r="758" spans="12:15" x14ac:dyDescent="0.2">
      <c r="L758" s="98"/>
      <c r="M758" s="100"/>
      <c r="N758" s="98"/>
      <c r="O758" s="98"/>
    </row>
    <row r="759" spans="12:15" x14ac:dyDescent="0.2">
      <c r="L759" s="98"/>
      <c r="M759" s="100"/>
      <c r="N759" s="98"/>
      <c r="O759" s="98"/>
    </row>
    <row r="760" spans="12:15" x14ac:dyDescent="0.2">
      <c r="L760" s="98"/>
      <c r="M760" s="100"/>
      <c r="N760" s="98"/>
      <c r="O760" s="98"/>
    </row>
    <row r="761" spans="12:15" x14ac:dyDescent="0.2">
      <c r="L761" s="98"/>
      <c r="M761" s="100"/>
      <c r="N761" s="98"/>
      <c r="O761" s="98"/>
    </row>
    <row r="762" spans="12:15" x14ac:dyDescent="0.2">
      <c r="L762" s="98"/>
      <c r="M762" s="100"/>
      <c r="N762" s="98"/>
      <c r="O762" s="98"/>
    </row>
    <row r="763" spans="12:15" x14ac:dyDescent="0.2">
      <c r="L763" s="98"/>
      <c r="M763" s="100"/>
      <c r="N763" s="98"/>
      <c r="O763" s="98"/>
    </row>
    <row r="764" spans="12:15" x14ac:dyDescent="0.2">
      <c r="L764" s="98"/>
      <c r="M764" s="100"/>
      <c r="N764" s="98"/>
      <c r="O764" s="98"/>
    </row>
    <row r="765" spans="12:15" x14ac:dyDescent="0.2">
      <c r="L765" s="98"/>
      <c r="M765" s="100"/>
      <c r="N765" s="98"/>
      <c r="O765" s="98"/>
    </row>
    <row r="766" spans="12:15" x14ac:dyDescent="0.2">
      <c r="L766" s="98"/>
      <c r="M766" s="100"/>
      <c r="N766" s="98"/>
      <c r="O766" s="98"/>
    </row>
    <row r="767" spans="12:15" x14ac:dyDescent="0.2">
      <c r="L767" s="98"/>
      <c r="M767" s="100"/>
      <c r="N767" s="98"/>
      <c r="O767" s="98"/>
    </row>
    <row r="768" spans="12:15" x14ac:dyDescent="0.2">
      <c r="L768" s="98"/>
      <c r="M768" s="100"/>
      <c r="N768" s="98"/>
      <c r="O768" s="98"/>
    </row>
    <row r="769" spans="12:15" x14ac:dyDescent="0.2">
      <c r="L769" s="98"/>
      <c r="M769" s="100"/>
      <c r="N769" s="98"/>
      <c r="O769" s="98"/>
    </row>
    <row r="770" spans="12:15" x14ac:dyDescent="0.2">
      <c r="L770" s="98"/>
      <c r="M770" s="100"/>
      <c r="N770" s="98"/>
      <c r="O770" s="98"/>
    </row>
    <row r="771" spans="12:15" x14ac:dyDescent="0.2">
      <c r="L771" s="98"/>
      <c r="M771" s="100"/>
      <c r="N771" s="98"/>
      <c r="O771" s="98"/>
    </row>
    <row r="772" spans="12:15" x14ac:dyDescent="0.2">
      <c r="L772" s="98"/>
      <c r="M772" s="100"/>
      <c r="N772" s="98"/>
      <c r="O772" s="98"/>
    </row>
    <row r="773" spans="12:15" x14ac:dyDescent="0.2">
      <c r="L773" s="98"/>
      <c r="M773" s="100"/>
      <c r="N773" s="98"/>
      <c r="O773" s="98"/>
    </row>
    <row r="774" spans="12:15" x14ac:dyDescent="0.2">
      <c r="L774" s="98"/>
      <c r="M774" s="100"/>
      <c r="N774" s="98"/>
      <c r="O774" s="98"/>
    </row>
    <row r="775" spans="12:15" x14ac:dyDescent="0.2">
      <c r="L775" s="98"/>
      <c r="M775" s="100"/>
      <c r="N775" s="98"/>
      <c r="O775" s="98"/>
    </row>
    <row r="776" spans="12:15" x14ac:dyDescent="0.2">
      <c r="L776" s="98"/>
      <c r="M776" s="100"/>
      <c r="N776" s="98"/>
      <c r="O776" s="98"/>
    </row>
    <row r="777" spans="12:15" x14ac:dyDescent="0.2">
      <c r="L777" s="98"/>
      <c r="M777" s="100"/>
      <c r="N777" s="98"/>
      <c r="O777" s="98"/>
    </row>
    <row r="778" spans="12:15" x14ac:dyDescent="0.2">
      <c r="L778" s="98"/>
      <c r="M778" s="100"/>
      <c r="N778" s="98"/>
      <c r="O778" s="98"/>
    </row>
    <row r="779" spans="12:15" x14ac:dyDescent="0.2">
      <c r="L779" s="98"/>
      <c r="M779" s="100"/>
      <c r="N779" s="98"/>
      <c r="O779" s="98"/>
    </row>
    <row r="780" spans="12:15" x14ac:dyDescent="0.2">
      <c r="L780" s="98"/>
      <c r="M780" s="100"/>
      <c r="N780" s="98"/>
      <c r="O780" s="98"/>
    </row>
    <row r="781" spans="12:15" x14ac:dyDescent="0.2">
      <c r="L781" s="98"/>
      <c r="M781" s="100"/>
      <c r="N781" s="98"/>
      <c r="O781" s="98"/>
    </row>
    <row r="782" spans="12:15" x14ac:dyDescent="0.2">
      <c r="L782" s="98"/>
      <c r="M782" s="100"/>
      <c r="N782" s="98"/>
      <c r="O782" s="98"/>
    </row>
    <row r="783" spans="12:15" x14ac:dyDescent="0.2">
      <c r="L783" s="98"/>
      <c r="M783" s="100"/>
      <c r="N783" s="98"/>
      <c r="O783" s="98"/>
    </row>
    <row r="784" spans="12:15" x14ac:dyDescent="0.2">
      <c r="L784" s="98"/>
      <c r="M784" s="100"/>
      <c r="N784" s="98"/>
      <c r="O784" s="98"/>
    </row>
    <row r="785" spans="12:15" x14ac:dyDescent="0.2">
      <c r="L785" s="98"/>
      <c r="M785" s="100"/>
      <c r="N785" s="98"/>
      <c r="O785" s="98"/>
    </row>
    <row r="786" spans="12:15" x14ac:dyDescent="0.2">
      <c r="L786" s="98"/>
      <c r="M786" s="100"/>
      <c r="N786" s="98"/>
      <c r="O786" s="98"/>
    </row>
    <row r="787" spans="12:15" x14ac:dyDescent="0.2">
      <c r="L787" s="98"/>
      <c r="M787" s="100"/>
      <c r="N787" s="98"/>
      <c r="O787" s="98"/>
    </row>
    <row r="788" spans="12:15" x14ac:dyDescent="0.2">
      <c r="L788" s="98"/>
      <c r="M788" s="100"/>
      <c r="N788" s="98"/>
      <c r="O788" s="98"/>
    </row>
    <row r="789" spans="12:15" x14ac:dyDescent="0.2">
      <c r="L789" s="98"/>
      <c r="M789" s="100"/>
      <c r="N789" s="98"/>
      <c r="O789" s="98"/>
    </row>
    <row r="790" spans="12:15" x14ac:dyDescent="0.2">
      <c r="L790" s="98"/>
      <c r="M790" s="100"/>
      <c r="N790" s="98"/>
      <c r="O790" s="98"/>
    </row>
    <row r="791" spans="12:15" x14ac:dyDescent="0.2">
      <c r="L791" s="98"/>
      <c r="M791" s="100"/>
      <c r="N791" s="98"/>
      <c r="O791" s="98"/>
    </row>
    <row r="792" spans="12:15" x14ac:dyDescent="0.2">
      <c r="L792" s="98"/>
      <c r="M792" s="100"/>
      <c r="N792" s="98"/>
      <c r="O792" s="98"/>
    </row>
    <row r="793" spans="12:15" x14ac:dyDescent="0.2">
      <c r="L793" s="98"/>
      <c r="M793" s="100"/>
      <c r="N793" s="98"/>
      <c r="O793" s="98"/>
    </row>
    <row r="794" spans="12:15" x14ac:dyDescent="0.2">
      <c r="L794" s="98"/>
      <c r="M794" s="100"/>
      <c r="N794" s="98"/>
      <c r="O794" s="98"/>
    </row>
    <row r="795" spans="12:15" x14ac:dyDescent="0.2">
      <c r="L795" s="98"/>
      <c r="M795" s="100"/>
      <c r="N795" s="98"/>
      <c r="O795" s="98"/>
    </row>
    <row r="796" spans="12:15" x14ac:dyDescent="0.2">
      <c r="L796" s="98"/>
      <c r="M796" s="100"/>
      <c r="N796" s="98"/>
      <c r="O796" s="98"/>
    </row>
    <row r="797" spans="12:15" x14ac:dyDescent="0.2">
      <c r="L797" s="98"/>
      <c r="M797" s="100"/>
      <c r="N797" s="98"/>
      <c r="O797" s="98"/>
    </row>
    <row r="798" spans="12:15" x14ac:dyDescent="0.2">
      <c r="L798" s="98"/>
      <c r="M798" s="100"/>
      <c r="N798" s="98"/>
      <c r="O798" s="98"/>
    </row>
    <row r="799" spans="12:15" x14ac:dyDescent="0.2">
      <c r="L799" s="98"/>
      <c r="M799" s="100"/>
      <c r="N799" s="98"/>
      <c r="O799" s="98"/>
    </row>
    <row r="800" spans="12:15" x14ac:dyDescent="0.2">
      <c r="L800" s="98"/>
      <c r="M800" s="100"/>
      <c r="N800" s="98"/>
      <c r="O800" s="98"/>
    </row>
    <row r="801" spans="12:15" x14ac:dyDescent="0.2">
      <c r="L801" s="98"/>
      <c r="M801" s="100"/>
      <c r="N801" s="98"/>
      <c r="O801" s="98"/>
    </row>
    <row r="802" spans="12:15" x14ac:dyDescent="0.2">
      <c r="L802" s="98"/>
      <c r="M802" s="100"/>
      <c r="N802" s="98"/>
      <c r="O802" s="98"/>
    </row>
    <row r="803" spans="12:15" x14ac:dyDescent="0.2">
      <c r="L803" s="98"/>
      <c r="M803" s="100"/>
      <c r="N803" s="98"/>
      <c r="O803" s="98"/>
    </row>
    <row r="804" spans="12:15" x14ac:dyDescent="0.2">
      <c r="L804" s="98"/>
      <c r="M804" s="100"/>
      <c r="N804" s="98"/>
      <c r="O804" s="98"/>
    </row>
    <row r="805" spans="12:15" x14ac:dyDescent="0.2">
      <c r="L805" s="98"/>
      <c r="M805" s="100"/>
      <c r="N805" s="98"/>
      <c r="O805" s="98"/>
    </row>
    <row r="806" spans="12:15" x14ac:dyDescent="0.2">
      <c r="L806" s="98"/>
      <c r="M806" s="100"/>
      <c r="N806" s="98"/>
      <c r="O806" s="98"/>
    </row>
    <row r="807" spans="12:15" x14ac:dyDescent="0.2">
      <c r="L807" s="98"/>
      <c r="M807" s="100"/>
      <c r="N807" s="98"/>
      <c r="O807" s="98"/>
    </row>
    <row r="808" spans="12:15" x14ac:dyDescent="0.2">
      <c r="L808" s="98"/>
      <c r="M808" s="100"/>
      <c r="N808" s="98"/>
      <c r="O808" s="98"/>
    </row>
    <row r="809" spans="12:15" x14ac:dyDescent="0.2">
      <c r="L809" s="98"/>
      <c r="M809" s="100"/>
      <c r="N809" s="98"/>
      <c r="O809" s="98"/>
    </row>
    <row r="810" spans="12:15" x14ac:dyDescent="0.2">
      <c r="L810" s="98"/>
      <c r="M810" s="100"/>
      <c r="N810" s="98"/>
      <c r="O810" s="98"/>
    </row>
    <row r="811" spans="12:15" x14ac:dyDescent="0.2">
      <c r="L811" s="98"/>
      <c r="M811" s="100"/>
      <c r="N811" s="98"/>
      <c r="O811" s="98"/>
    </row>
    <row r="812" spans="12:15" x14ac:dyDescent="0.2">
      <c r="L812" s="98"/>
      <c r="M812" s="100"/>
      <c r="N812" s="98"/>
      <c r="O812" s="98"/>
    </row>
    <row r="813" spans="12:15" x14ac:dyDescent="0.2">
      <c r="L813" s="98"/>
      <c r="M813" s="100"/>
      <c r="N813" s="98"/>
      <c r="O813" s="98"/>
    </row>
    <row r="814" spans="12:15" x14ac:dyDescent="0.2">
      <c r="L814" s="98"/>
      <c r="M814" s="100"/>
      <c r="N814" s="98"/>
      <c r="O814" s="98"/>
    </row>
    <row r="815" spans="12:15" x14ac:dyDescent="0.2">
      <c r="L815" s="98"/>
      <c r="M815" s="100"/>
      <c r="N815" s="98"/>
      <c r="O815" s="98"/>
    </row>
    <row r="816" spans="12:15" x14ac:dyDescent="0.2">
      <c r="L816" s="98"/>
      <c r="M816" s="100"/>
      <c r="N816" s="98"/>
      <c r="O816" s="98"/>
    </row>
    <row r="817" spans="12:15" x14ac:dyDescent="0.2">
      <c r="L817" s="98"/>
      <c r="M817" s="100"/>
      <c r="N817" s="98"/>
      <c r="O817" s="98"/>
    </row>
    <row r="818" spans="12:15" x14ac:dyDescent="0.2">
      <c r="L818" s="98"/>
      <c r="M818" s="100"/>
      <c r="N818" s="98"/>
      <c r="O818" s="98"/>
    </row>
    <row r="819" spans="12:15" x14ac:dyDescent="0.2">
      <c r="L819" s="98"/>
      <c r="M819" s="100"/>
      <c r="N819" s="98"/>
      <c r="O819" s="98"/>
    </row>
    <row r="820" spans="12:15" x14ac:dyDescent="0.2">
      <c r="L820" s="98"/>
      <c r="M820" s="100"/>
      <c r="N820" s="98"/>
      <c r="O820" s="98"/>
    </row>
    <row r="821" spans="12:15" x14ac:dyDescent="0.2">
      <c r="L821" s="98"/>
      <c r="M821" s="100"/>
      <c r="N821" s="98"/>
      <c r="O821" s="98"/>
    </row>
    <row r="822" spans="12:15" x14ac:dyDescent="0.2">
      <c r="L822" s="98"/>
      <c r="M822" s="100"/>
      <c r="N822" s="98"/>
      <c r="O822" s="98"/>
    </row>
    <row r="823" spans="12:15" x14ac:dyDescent="0.2">
      <c r="L823" s="98"/>
      <c r="M823" s="100"/>
      <c r="N823" s="98"/>
      <c r="O823" s="98"/>
    </row>
    <row r="824" spans="12:15" x14ac:dyDescent="0.2">
      <c r="L824" s="98"/>
      <c r="M824" s="100"/>
      <c r="N824" s="98"/>
      <c r="O824" s="98"/>
    </row>
    <row r="825" spans="12:15" x14ac:dyDescent="0.2">
      <c r="L825" s="98"/>
      <c r="M825" s="100"/>
      <c r="N825" s="98"/>
      <c r="O825" s="98"/>
    </row>
    <row r="826" spans="12:15" x14ac:dyDescent="0.2">
      <c r="L826" s="98"/>
      <c r="M826" s="100"/>
      <c r="N826" s="98"/>
      <c r="O826" s="98"/>
    </row>
    <row r="827" spans="12:15" x14ac:dyDescent="0.2">
      <c r="L827" s="98"/>
      <c r="M827" s="100"/>
      <c r="N827" s="98"/>
      <c r="O827" s="98"/>
    </row>
    <row r="828" spans="12:15" x14ac:dyDescent="0.2">
      <c r="L828" s="98"/>
      <c r="M828" s="100"/>
      <c r="N828" s="98"/>
      <c r="O828" s="98"/>
    </row>
    <row r="829" spans="12:15" x14ac:dyDescent="0.2">
      <c r="L829" s="98"/>
      <c r="M829" s="100"/>
      <c r="N829" s="98"/>
      <c r="O829" s="98"/>
    </row>
    <row r="830" spans="12:15" x14ac:dyDescent="0.2">
      <c r="L830" s="98"/>
      <c r="M830" s="100"/>
      <c r="N830" s="98"/>
      <c r="O830" s="98"/>
    </row>
    <row r="831" spans="12:15" x14ac:dyDescent="0.2">
      <c r="L831" s="98"/>
      <c r="M831" s="100"/>
      <c r="N831" s="98"/>
      <c r="O831" s="98"/>
    </row>
    <row r="832" spans="12:15" x14ac:dyDescent="0.2">
      <c r="L832" s="98"/>
      <c r="M832" s="100"/>
      <c r="N832" s="98"/>
      <c r="O832" s="98"/>
    </row>
    <row r="833" spans="12:15" x14ac:dyDescent="0.2">
      <c r="L833" s="98"/>
      <c r="M833" s="100"/>
      <c r="N833" s="98"/>
      <c r="O833" s="98"/>
    </row>
    <row r="834" spans="12:15" x14ac:dyDescent="0.2">
      <c r="L834" s="98"/>
      <c r="M834" s="100"/>
      <c r="N834" s="98"/>
      <c r="O834" s="98"/>
    </row>
    <row r="835" spans="12:15" x14ac:dyDescent="0.2">
      <c r="L835" s="98"/>
      <c r="M835" s="100"/>
      <c r="N835" s="98"/>
      <c r="O835" s="98"/>
    </row>
    <row r="836" spans="12:15" x14ac:dyDescent="0.2">
      <c r="L836" s="98"/>
      <c r="M836" s="100"/>
      <c r="N836" s="98"/>
      <c r="O836" s="98"/>
    </row>
    <row r="837" spans="12:15" x14ac:dyDescent="0.2">
      <c r="L837" s="98"/>
      <c r="M837" s="100"/>
      <c r="N837" s="98"/>
      <c r="O837" s="98"/>
    </row>
    <row r="838" spans="12:15" x14ac:dyDescent="0.2">
      <c r="L838" s="98"/>
      <c r="M838" s="100"/>
      <c r="N838" s="98"/>
      <c r="O838" s="98"/>
    </row>
    <row r="839" spans="12:15" x14ac:dyDescent="0.2">
      <c r="L839" s="98"/>
      <c r="M839" s="100"/>
      <c r="N839" s="98"/>
      <c r="O839" s="98"/>
    </row>
    <row r="840" spans="12:15" x14ac:dyDescent="0.2">
      <c r="L840" s="98"/>
      <c r="M840" s="100"/>
      <c r="N840" s="98"/>
      <c r="O840" s="98"/>
    </row>
    <row r="841" spans="12:15" x14ac:dyDescent="0.2">
      <c r="L841" s="98"/>
      <c r="M841" s="100"/>
      <c r="N841" s="98"/>
      <c r="O841" s="98"/>
    </row>
    <row r="842" spans="12:15" x14ac:dyDescent="0.2">
      <c r="L842" s="98"/>
      <c r="M842" s="100"/>
      <c r="N842" s="98"/>
      <c r="O842" s="98"/>
    </row>
    <row r="843" spans="12:15" x14ac:dyDescent="0.2">
      <c r="L843" s="98"/>
      <c r="M843" s="100"/>
      <c r="N843" s="98"/>
      <c r="O843" s="98"/>
    </row>
    <row r="844" spans="12:15" x14ac:dyDescent="0.2">
      <c r="L844" s="98"/>
      <c r="M844" s="100"/>
      <c r="N844" s="98"/>
      <c r="O844" s="98"/>
    </row>
    <row r="845" spans="12:15" x14ac:dyDescent="0.2">
      <c r="L845" s="98"/>
      <c r="M845" s="100"/>
      <c r="N845" s="98"/>
      <c r="O845" s="98"/>
    </row>
    <row r="846" spans="12:15" x14ac:dyDescent="0.2">
      <c r="L846" s="98"/>
      <c r="M846" s="100"/>
      <c r="N846" s="98"/>
      <c r="O846" s="98"/>
    </row>
    <row r="847" spans="12:15" x14ac:dyDescent="0.2">
      <c r="L847" s="98"/>
      <c r="M847" s="100"/>
      <c r="N847" s="98"/>
      <c r="O847" s="98"/>
    </row>
    <row r="848" spans="12:15" x14ac:dyDescent="0.2">
      <c r="L848" s="98"/>
      <c r="M848" s="100"/>
      <c r="N848" s="98"/>
      <c r="O848" s="98"/>
    </row>
    <row r="849" spans="12:15" x14ac:dyDescent="0.2">
      <c r="L849" s="98"/>
      <c r="M849" s="100"/>
      <c r="N849" s="98"/>
      <c r="O849" s="98"/>
    </row>
    <row r="850" spans="12:15" x14ac:dyDescent="0.2">
      <c r="L850" s="98"/>
      <c r="M850" s="100"/>
      <c r="N850" s="98"/>
      <c r="O850" s="98"/>
    </row>
    <row r="851" spans="12:15" x14ac:dyDescent="0.2">
      <c r="L851" s="98"/>
      <c r="M851" s="100"/>
      <c r="N851" s="98"/>
      <c r="O851" s="98"/>
    </row>
    <row r="852" spans="12:15" x14ac:dyDescent="0.2">
      <c r="L852" s="98"/>
      <c r="M852" s="100"/>
      <c r="N852" s="98"/>
      <c r="O852" s="98"/>
    </row>
    <row r="853" spans="12:15" x14ac:dyDescent="0.2">
      <c r="L853" s="98"/>
      <c r="M853" s="100"/>
      <c r="N853" s="98"/>
      <c r="O853" s="98"/>
    </row>
    <row r="854" spans="12:15" x14ac:dyDescent="0.2">
      <c r="L854" s="98"/>
      <c r="M854" s="100"/>
      <c r="N854" s="98"/>
      <c r="O854" s="98"/>
    </row>
    <row r="855" spans="12:15" x14ac:dyDescent="0.2">
      <c r="L855" s="98"/>
      <c r="M855" s="100"/>
      <c r="N855" s="98"/>
      <c r="O855" s="98"/>
    </row>
    <row r="856" spans="12:15" x14ac:dyDescent="0.2">
      <c r="L856" s="98"/>
      <c r="M856" s="100"/>
      <c r="N856" s="98"/>
      <c r="O856" s="98"/>
    </row>
    <row r="857" spans="12:15" x14ac:dyDescent="0.2">
      <c r="L857" s="98"/>
      <c r="M857" s="100"/>
      <c r="N857" s="98"/>
      <c r="O857" s="98"/>
    </row>
    <row r="858" spans="12:15" x14ac:dyDescent="0.2">
      <c r="L858" s="98"/>
      <c r="M858" s="100"/>
      <c r="N858" s="98"/>
      <c r="O858" s="98"/>
    </row>
    <row r="859" spans="12:15" x14ac:dyDescent="0.2">
      <c r="L859" s="98"/>
      <c r="M859" s="100"/>
      <c r="N859" s="98"/>
      <c r="O859" s="98"/>
    </row>
    <row r="860" spans="12:15" x14ac:dyDescent="0.2">
      <c r="L860" s="98"/>
      <c r="M860" s="100"/>
      <c r="N860" s="98"/>
      <c r="O860" s="98"/>
    </row>
    <row r="861" spans="12:15" x14ac:dyDescent="0.2">
      <c r="L861" s="98"/>
      <c r="M861" s="100"/>
      <c r="N861" s="98"/>
      <c r="O861" s="98"/>
    </row>
    <row r="862" spans="12:15" x14ac:dyDescent="0.2">
      <c r="L862" s="98"/>
      <c r="M862" s="100"/>
      <c r="N862" s="98"/>
      <c r="O862" s="98"/>
    </row>
    <row r="863" spans="12:15" x14ac:dyDescent="0.2">
      <c r="L863" s="98"/>
      <c r="M863" s="100"/>
      <c r="N863" s="98"/>
      <c r="O863" s="98"/>
    </row>
    <row r="864" spans="12:15" x14ac:dyDescent="0.2">
      <c r="L864" s="98"/>
      <c r="M864" s="100"/>
      <c r="N864" s="98"/>
      <c r="O864" s="98"/>
    </row>
    <row r="865" spans="12:15" x14ac:dyDescent="0.2">
      <c r="L865" s="98"/>
      <c r="M865" s="100"/>
      <c r="N865" s="98"/>
      <c r="O865" s="98"/>
    </row>
    <row r="866" spans="12:15" x14ac:dyDescent="0.2">
      <c r="L866" s="98"/>
      <c r="M866" s="100"/>
      <c r="N866" s="98"/>
      <c r="O866" s="98"/>
    </row>
    <row r="867" spans="12:15" x14ac:dyDescent="0.2">
      <c r="L867" s="98"/>
      <c r="M867" s="100"/>
      <c r="N867" s="98"/>
      <c r="O867" s="98"/>
    </row>
    <row r="868" spans="12:15" x14ac:dyDescent="0.2">
      <c r="L868" s="98"/>
      <c r="M868" s="100"/>
      <c r="N868" s="98"/>
      <c r="O868" s="98"/>
    </row>
    <row r="869" spans="12:15" x14ac:dyDescent="0.2">
      <c r="L869" s="98"/>
      <c r="M869" s="100"/>
      <c r="N869" s="98"/>
      <c r="O869" s="98"/>
    </row>
    <row r="870" spans="12:15" x14ac:dyDescent="0.2">
      <c r="L870" s="98"/>
      <c r="M870" s="100"/>
      <c r="N870" s="98"/>
      <c r="O870" s="98"/>
    </row>
    <row r="871" spans="12:15" x14ac:dyDescent="0.2">
      <c r="L871" s="98"/>
      <c r="M871" s="100"/>
      <c r="N871" s="98"/>
      <c r="O871" s="98"/>
    </row>
    <row r="872" spans="12:15" x14ac:dyDescent="0.2">
      <c r="L872" s="98"/>
      <c r="M872" s="100"/>
      <c r="N872" s="98"/>
      <c r="O872" s="98"/>
    </row>
    <row r="873" spans="12:15" x14ac:dyDescent="0.2">
      <c r="L873" s="98"/>
      <c r="M873" s="100"/>
      <c r="N873" s="98"/>
      <c r="O873" s="98"/>
    </row>
    <row r="874" spans="12:15" x14ac:dyDescent="0.2">
      <c r="L874" s="98"/>
      <c r="M874" s="100"/>
      <c r="N874" s="98"/>
      <c r="O874" s="98"/>
    </row>
    <row r="875" spans="12:15" x14ac:dyDescent="0.2">
      <c r="L875" s="98"/>
      <c r="M875" s="100"/>
      <c r="N875" s="98"/>
      <c r="O875" s="98"/>
    </row>
    <row r="876" spans="12:15" x14ac:dyDescent="0.2">
      <c r="L876" s="98"/>
      <c r="M876" s="100"/>
      <c r="N876" s="98"/>
      <c r="O876" s="98"/>
    </row>
    <row r="877" spans="12:15" x14ac:dyDescent="0.2">
      <c r="L877" s="98"/>
      <c r="M877" s="100"/>
      <c r="N877" s="98"/>
      <c r="O877" s="98"/>
    </row>
    <row r="878" spans="12:15" x14ac:dyDescent="0.2">
      <c r="L878" s="98"/>
      <c r="M878" s="100"/>
      <c r="N878" s="98"/>
      <c r="O878" s="98"/>
    </row>
    <row r="879" spans="12:15" x14ac:dyDescent="0.2">
      <c r="L879" s="98"/>
      <c r="M879" s="100"/>
      <c r="N879" s="98"/>
      <c r="O879" s="98"/>
    </row>
    <row r="880" spans="12:15" x14ac:dyDescent="0.2">
      <c r="L880" s="98"/>
      <c r="M880" s="100"/>
      <c r="N880" s="98"/>
      <c r="O880" s="98"/>
    </row>
    <row r="881" spans="12:15" x14ac:dyDescent="0.2">
      <c r="L881" s="98"/>
      <c r="M881" s="100"/>
      <c r="N881" s="98"/>
      <c r="O881" s="98"/>
    </row>
    <row r="882" spans="12:15" x14ac:dyDescent="0.2">
      <c r="L882" s="98"/>
      <c r="M882" s="100"/>
      <c r="N882" s="98"/>
      <c r="O882" s="98"/>
    </row>
    <row r="883" spans="12:15" x14ac:dyDescent="0.2">
      <c r="L883" s="98"/>
      <c r="M883" s="100"/>
      <c r="N883" s="98"/>
      <c r="O883" s="98"/>
    </row>
    <row r="884" spans="12:15" x14ac:dyDescent="0.2">
      <c r="L884" s="98"/>
      <c r="M884" s="100"/>
      <c r="N884" s="98"/>
      <c r="O884" s="98"/>
    </row>
    <row r="885" spans="12:15" x14ac:dyDescent="0.2">
      <c r="L885" s="98"/>
      <c r="M885" s="100"/>
      <c r="N885" s="98"/>
      <c r="O885" s="98"/>
    </row>
    <row r="886" spans="12:15" x14ac:dyDescent="0.2">
      <c r="L886" s="98"/>
      <c r="M886" s="100"/>
      <c r="N886" s="98"/>
      <c r="O886" s="98"/>
    </row>
    <row r="887" spans="12:15" x14ac:dyDescent="0.2">
      <c r="L887" s="98"/>
      <c r="M887" s="100"/>
      <c r="N887" s="98"/>
      <c r="O887" s="98"/>
    </row>
    <row r="888" spans="12:15" x14ac:dyDescent="0.2">
      <c r="L888" s="98"/>
      <c r="M888" s="100"/>
      <c r="N888" s="98"/>
      <c r="O888" s="98"/>
    </row>
    <row r="889" spans="12:15" x14ac:dyDescent="0.2">
      <c r="L889" s="98"/>
      <c r="M889" s="100"/>
      <c r="N889" s="98"/>
      <c r="O889" s="98"/>
    </row>
    <row r="890" spans="12:15" x14ac:dyDescent="0.2">
      <c r="L890" s="98"/>
      <c r="M890" s="100"/>
      <c r="N890" s="98"/>
      <c r="O890" s="98"/>
    </row>
    <row r="891" spans="12:15" x14ac:dyDescent="0.2">
      <c r="L891" s="98"/>
      <c r="M891" s="100"/>
      <c r="N891" s="98"/>
      <c r="O891" s="98"/>
    </row>
    <row r="892" spans="12:15" x14ac:dyDescent="0.2">
      <c r="L892" s="98"/>
      <c r="M892" s="100"/>
      <c r="N892" s="98"/>
      <c r="O892" s="98"/>
    </row>
    <row r="893" spans="12:15" x14ac:dyDescent="0.2">
      <c r="L893" s="98"/>
      <c r="M893" s="100"/>
      <c r="N893" s="98"/>
      <c r="O893" s="98"/>
    </row>
    <row r="894" spans="12:15" x14ac:dyDescent="0.2">
      <c r="L894" s="98"/>
      <c r="M894" s="100"/>
      <c r="N894" s="98"/>
      <c r="O894" s="98"/>
    </row>
    <row r="895" spans="12:15" x14ac:dyDescent="0.2">
      <c r="L895" s="98"/>
      <c r="M895" s="100"/>
      <c r="N895" s="98"/>
      <c r="O895" s="98"/>
    </row>
    <row r="896" spans="12:15" x14ac:dyDescent="0.2">
      <c r="L896" s="98"/>
      <c r="M896" s="100"/>
      <c r="N896" s="98"/>
      <c r="O896" s="98"/>
    </row>
    <row r="897" spans="12:15" x14ac:dyDescent="0.2">
      <c r="L897" s="98"/>
      <c r="M897" s="100"/>
      <c r="N897" s="98"/>
      <c r="O897" s="98"/>
    </row>
    <row r="898" spans="12:15" x14ac:dyDescent="0.2">
      <c r="L898" s="98"/>
      <c r="M898" s="100"/>
      <c r="N898" s="98"/>
      <c r="O898" s="98"/>
    </row>
    <row r="899" spans="12:15" x14ac:dyDescent="0.2">
      <c r="L899" s="98"/>
      <c r="M899" s="100"/>
      <c r="N899" s="98"/>
      <c r="O899" s="98"/>
    </row>
    <row r="900" spans="12:15" x14ac:dyDescent="0.2">
      <c r="L900" s="98"/>
      <c r="M900" s="100"/>
      <c r="N900" s="98"/>
      <c r="O900" s="98"/>
    </row>
    <row r="901" spans="12:15" x14ac:dyDescent="0.2">
      <c r="L901" s="98"/>
      <c r="M901" s="100"/>
      <c r="N901" s="98"/>
      <c r="O901" s="98"/>
    </row>
    <row r="902" spans="12:15" x14ac:dyDescent="0.2">
      <c r="L902" s="98"/>
      <c r="M902" s="100"/>
      <c r="N902" s="98"/>
      <c r="O902" s="98"/>
    </row>
    <row r="903" spans="12:15" x14ac:dyDescent="0.2">
      <c r="L903" s="98"/>
      <c r="M903" s="100"/>
      <c r="N903" s="98"/>
      <c r="O903" s="98"/>
    </row>
    <row r="904" spans="12:15" x14ac:dyDescent="0.2">
      <c r="L904" s="98"/>
      <c r="M904" s="100"/>
      <c r="N904" s="98"/>
      <c r="O904" s="98"/>
    </row>
    <row r="905" spans="12:15" x14ac:dyDescent="0.2">
      <c r="L905" s="98"/>
      <c r="M905" s="100"/>
      <c r="N905" s="98"/>
      <c r="O905" s="98"/>
    </row>
    <row r="906" spans="12:15" x14ac:dyDescent="0.2">
      <c r="L906" s="98"/>
      <c r="M906" s="100"/>
      <c r="N906" s="98"/>
      <c r="O906" s="98"/>
    </row>
    <row r="907" spans="12:15" x14ac:dyDescent="0.2">
      <c r="L907" s="98"/>
      <c r="M907" s="100"/>
      <c r="N907" s="98"/>
      <c r="O907" s="98"/>
    </row>
    <row r="908" spans="12:15" x14ac:dyDescent="0.2">
      <c r="L908" s="98"/>
      <c r="M908" s="100"/>
      <c r="N908" s="98"/>
      <c r="O908" s="98"/>
    </row>
    <row r="909" spans="12:15" x14ac:dyDescent="0.2">
      <c r="L909" s="98"/>
      <c r="M909" s="100"/>
      <c r="N909" s="98"/>
      <c r="O909" s="98"/>
    </row>
    <row r="910" spans="12:15" x14ac:dyDescent="0.2">
      <c r="L910" s="98"/>
      <c r="M910" s="100"/>
      <c r="N910" s="98"/>
      <c r="O910" s="98"/>
    </row>
    <row r="911" spans="12:15" x14ac:dyDescent="0.2">
      <c r="L911" s="98"/>
      <c r="M911" s="100"/>
      <c r="N911" s="98"/>
      <c r="O911" s="98"/>
    </row>
    <row r="912" spans="12:15" x14ac:dyDescent="0.2">
      <c r="L912" s="98"/>
      <c r="M912" s="100"/>
      <c r="N912" s="98"/>
      <c r="O912" s="98"/>
    </row>
    <row r="913" spans="12:15" x14ac:dyDescent="0.2">
      <c r="L913" s="98"/>
      <c r="M913" s="100"/>
      <c r="N913" s="98"/>
      <c r="O913" s="98"/>
    </row>
    <row r="914" spans="12:15" x14ac:dyDescent="0.2">
      <c r="L914" s="98"/>
      <c r="M914" s="100"/>
      <c r="N914" s="98"/>
      <c r="O914" s="98"/>
    </row>
    <row r="915" spans="12:15" x14ac:dyDescent="0.2">
      <c r="L915" s="98"/>
      <c r="M915" s="100"/>
      <c r="N915" s="98"/>
      <c r="O915" s="98"/>
    </row>
    <row r="916" spans="12:15" x14ac:dyDescent="0.2">
      <c r="L916" s="98"/>
      <c r="M916" s="100"/>
      <c r="N916" s="98"/>
      <c r="O916" s="98"/>
    </row>
    <row r="917" spans="12:15" x14ac:dyDescent="0.2">
      <c r="L917" s="98"/>
      <c r="M917" s="100"/>
      <c r="N917" s="98"/>
      <c r="O917" s="98"/>
    </row>
    <row r="918" spans="12:15" x14ac:dyDescent="0.2">
      <c r="L918" s="98"/>
      <c r="M918" s="100"/>
      <c r="N918" s="98"/>
      <c r="O918" s="98"/>
    </row>
    <row r="919" spans="12:15" x14ac:dyDescent="0.2">
      <c r="L919" s="98"/>
      <c r="M919" s="100"/>
      <c r="N919" s="98"/>
      <c r="O919" s="98"/>
    </row>
    <row r="920" spans="12:15" x14ac:dyDescent="0.2">
      <c r="L920" s="98"/>
      <c r="M920" s="100"/>
      <c r="N920" s="98"/>
      <c r="O920" s="98"/>
    </row>
    <row r="921" spans="12:15" x14ac:dyDescent="0.2">
      <c r="L921" s="98"/>
      <c r="M921" s="100"/>
      <c r="N921" s="98"/>
      <c r="O921" s="98"/>
    </row>
    <row r="922" spans="12:15" x14ac:dyDescent="0.2">
      <c r="L922" s="98"/>
      <c r="M922" s="100"/>
      <c r="N922" s="98"/>
      <c r="O922" s="98"/>
    </row>
    <row r="923" spans="12:15" x14ac:dyDescent="0.2">
      <c r="L923" s="98"/>
      <c r="M923" s="100"/>
      <c r="N923" s="98"/>
      <c r="O923" s="98"/>
    </row>
    <row r="924" spans="12:15" x14ac:dyDescent="0.2">
      <c r="L924" s="98"/>
      <c r="M924" s="100"/>
      <c r="N924" s="98"/>
      <c r="O924" s="98"/>
    </row>
    <row r="925" spans="12:15" x14ac:dyDescent="0.2">
      <c r="L925" s="98"/>
      <c r="M925" s="100"/>
      <c r="N925" s="98"/>
      <c r="O925" s="98"/>
    </row>
    <row r="926" spans="12:15" x14ac:dyDescent="0.2">
      <c r="L926" s="98"/>
      <c r="M926" s="100"/>
      <c r="N926" s="98"/>
      <c r="O926" s="98"/>
    </row>
    <row r="927" spans="12:15" x14ac:dyDescent="0.2">
      <c r="L927" s="98"/>
      <c r="M927" s="100"/>
      <c r="N927" s="98"/>
      <c r="O927" s="98"/>
    </row>
    <row r="928" spans="12:15" x14ac:dyDescent="0.2">
      <c r="L928" s="98"/>
      <c r="M928" s="100"/>
      <c r="N928" s="98"/>
      <c r="O928" s="98"/>
    </row>
    <row r="929" spans="12:15" x14ac:dyDescent="0.2">
      <c r="L929" s="98"/>
      <c r="M929" s="100"/>
      <c r="N929" s="98"/>
      <c r="O929" s="98"/>
    </row>
    <row r="930" spans="12:15" x14ac:dyDescent="0.2">
      <c r="L930" s="98"/>
      <c r="M930" s="100"/>
      <c r="N930" s="98"/>
      <c r="O930" s="98"/>
    </row>
    <row r="931" spans="12:15" x14ac:dyDescent="0.2">
      <c r="L931" s="98"/>
      <c r="M931" s="100"/>
      <c r="N931" s="98"/>
      <c r="O931" s="98"/>
    </row>
    <row r="932" spans="12:15" x14ac:dyDescent="0.2">
      <c r="L932" s="98"/>
      <c r="M932" s="100"/>
      <c r="N932" s="98"/>
      <c r="O932" s="98"/>
    </row>
    <row r="933" spans="12:15" x14ac:dyDescent="0.2">
      <c r="L933" s="98"/>
      <c r="M933" s="100"/>
      <c r="N933" s="98"/>
      <c r="O933" s="98"/>
    </row>
    <row r="934" spans="12:15" x14ac:dyDescent="0.2">
      <c r="L934" s="98"/>
      <c r="M934" s="100"/>
      <c r="N934" s="98"/>
      <c r="O934" s="98"/>
    </row>
    <row r="935" spans="12:15" x14ac:dyDescent="0.2">
      <c r="L935" s="98"/>
      <c r="M935" s="100"/>
      <c r="N935" s="98"/>
      <c r="O935" s="98"/>
    </row>
    <row r="936" spans="12:15" x14ac:dyDescent="0.2">
      <c r="L936" s="98"/>
      <c r="M936" s="100"/>
      <c r="N936" s="98"/>
      <c r="O936" s="98"/>
    </row>
    <row r="937" spans="12:15" x14ac:dyDescent="0.2">
      <c r="L937" s="98"/>
      <c r="M937" s="100"/>
      <c r="N937" s="98"/>
      <c r="O937" s="98"/>
    </row>
    <row r="938" spans="12:15" x14ac:dyDescent="0.2">
      <c r="L938" s="98"/>
      <c r="M938" s="100"/>
      <c r="N938" s="98"/>
      <c r="O938" s="98"/>
    </row>
    <row r="939" spans="12:15" x14ac:dyDescent="0.2">
      <c r="L939" s="98"/>
      <c r="M939" s="100"/>
      <c r="N939" s="98"/>
      <c r="O939" s="98"/>
    </row>
    <row r="940" spans="12:15" x14ac:dyDescent="0.2">
      <c r="L940" s="98"/>
      <c r="M940" s="100"/>
      <c r="N940" s="98"/>
      <c r="O940" s="98"/>
    </row>
    <row r="941" spans="12:15" x14ac:dyDescent="0.2">
      <c r="L941" s="98"/>
      <c r="M941" s="100"/>
      <c r="N941" s="98"/>
      <c r="O941" s="98"/>
    </row>
    <row r="942" spans="12:15" x14ac:dyDescent="0.2">
      <c r="L942" s="98"/>
      <c r="M942" s="100"/>
      <c r="N942" s="98"/>
      <c r="O942" s="98"/>
    </row>
    <row r="943" spans="12:15" x14ac:dyDescent="0.2">
      <c r="L943" s="98"/>
      <c r="M943" s="100"/>
      <c r="N943" s="98"/>
      <c r="O943" s="98"/>
    </row>
    <row r="944" spans="12:15" x14ac:dyDescent="0.2">
      <c r="L944" s="98"/>
      <c r="M944" s="100"/>
      <c r="N944" s="98"/>
      <c r="O944" s="98"/>
    </row>
    <row r="945" spans="12:15" x14ac:dyDescent="0.2">
      <c r="L945" s="98"/>
      <c r="M945" s="100"/>
      <c r="N945" s="98"/>
      <c r="O945" s="98"/>
    </row>
    <row r="946" spans="12:15" x14ac:dyDescent="0.2">
      <c r="M946" s="107"/>
    </row>
  </sheetData>
  <autoFilter ref="E4:N346"/>
  <mergeCells count="2">
    <mergeCell ref="E1:L1"/>
    <mergeCell ref="E2:L3"/>
  </mergeCells>
  <conditionalFormatting sqref="F359:F1048576 F1:F3">
    <cfRule type="duplicateValues" dxfId="97" priority="97"/>
  </conditionalFormatting>
  <conditionalFormatting sqref="E359:E1048576 E1:E3">
    <cfRule type="duplicateValues" dxfId="96" priority="98"/>
  </conditionalFormatting>
  <conditionalFormatting sqref="L175:L178 L49:L52 L65:L81 L143:L150 L157:L161 L167:L172 L180:L183 L185:L195 L198:L203 L301:L307 L317:L326 L328:L356 L297:L299">
    <cfRule type="cellIs" dxfId="95" priority="94" operator="greaterThanOrEqual">
      <formula>16</formula>
    </cfRule>
    <cfRule type="cellIs" dxfId="94" priority="95" operator="between">
      <formula>6</formula>
      <formula>15</formula>
    </cfRule>
    <cfRule type="cellIs" dxfId="93" priority="96" operator="between">
      <formula>1</formula>
      <formula>5</formula>
    </cfRule>
  </conditionalFormatting>
  <conditionalFormatting sqref="L7">
    <cfRule type="cellIs" dxfId="92" priority="91" operator="greaterThanOrEqual">
      <formula>16</formula>
    </cfRule>
    <cfRule type="cellIs" dxfId="91" priority="92" operator="between">
      <formula>6</formula>
      <formula>15</formula>
    </cfRule>
    <cfRule type="cellIs" dxfId="90" priority="93" operator="between">
      <formula>1</formula>
      <formula>5</formula>
    </cfRule>
  </conditionalFormatting>
  <conditionalFormatting sqref="L358 L109 L309:L310 L263:L264 L246:L250 L205:L206 L175:L178 L252 L212 L8:L12 L14:L18 L20:L22 L25:L47 L62:L63 L84:L99 L101:L107 L112:L116 L118:L122 L124:L127 L129:L131 L133:L135 L137:L141 L163:L172 L180:L183 L208:L210 L214:L233 L236:L243 L256:L261 L266:L268 L271:L273 L275:L281 L283:L296">
    <cfRule type="cellIs" dxfId="89" priority="88" operator="greaterThanOrEqual">
      <formula>16</formula>
    </cfRule>
    <cfRule type="cellIs" dxfId="88" priority="89" operator="between">
      <formula>6</formula>
      <formula>15</formula>
    </cfRule>
    <cfRule type="cellIs" dxfId="87" priority="90" operator="between">
      <formula>1</formula>
      <formula>5</formula>
    </cfRule>
  </conditionalFormatting>
  <conditionalFormatting sqref="L357">
    <cfRule type="cellIs" dxfId="86" priority="85" operator="greaterThanOrEqual">
      <formula>16</formula>
    </cfRule>
    <cfRule type="cellIs" dxfId="85" priority="86" operator="between">
      <formula>6</formula>
      <formula>15</formula>
    </cfRule>
    <cfRule type="cellIs" dxfId="84" priority="87" operator="between">
      <formula>1</formula>
      <formula>5</formula>
    </cfRule>
  </conditionalFormatting>
  <conditionalFormatting sqref="L251">
    <cfRule type="cellIs" dxfId="83" priority="82" operator="greaterThanOrEqual">
      <formula>16</formula>
    </cfRule>
    <cfRule type="cellIs" dxfId="82" priority="83" operator="between">
      <formula>6</formula>
      <formula>15</formula>
    </cfRule>
    <cfRule type="cellIs" dxfId="81" priority="84" operator="between">
      <formula>1</formula>
      <formula>5</formula>
    </cfRule>
  </conditionalFormatting>
  <conditionalFormatting sqref="L23">
    <cfRule type="cellIs" dxfId="80" priority="79" operator="greaterThanOrEqual">
      <formula>16</formula>
    </cfRule>
    <cfRule type="cellIs" dxfId="79" priority="80" operator="between">
      <formula>6</formula>
      <formula>15</formula>
    </cfRule>
    <cfRule type="cellIs" dxfId="78" priority="81" operator="between">
      <formula>1</formula>
      <formula>5</formula>
    </cfRule>
  </conditionalFormatting>
  <conditionalFormatting sqref="L53">
    <cfRule type="cellIs" dxfId="77" priority="76" operator="greaterThanOrEqual">
      <formula>16</formula>
    </cfRule>
    <cfRule type="cellIs" dxfId="76" priority="77" operator="between">
      <formula>6</formula>
      <formula>15</formula>
    </cfRule>
    <cfRule type="cellIs" dxfId="75" priority="78" operator="between">
      <formula>1</formula>
      <formula>5</formula>
    </cfRule>
  </conditionalFormatting>
  <conditionalFormatting sqref="L54">
    <cfRule type="cellIs" dxfId="74" priority="73" operator="greaterThanOrEqual">
      <formula>16</formula>
    </cfRule>
    <cfRule type="cellIs" dxfId="73" priority="74" operator="between">
      <formula>6</formula>
      <formula>15</formula>
    </cfRule>
    <cfRule type="cellIs" dxfId="72" priority="75" operator="between">
      <formula>1</formula>
      <formula>5</formula>
    </cfRule>
  </conditionalFormatting>
  <conditionalFormatting sqref="L55">
    <cfRule type="cellIs" dxfId="71" priority="70" operator="greaterThanOrEqual">
      <formula>16</formula>
    </cfRule>
    <cfRule type="cellIs" dxfId="70" priority="71" operator="between">
      <formula>6</formula>
      <formula>15</formula>
    </cfRule>
    <cfRule type="cellIs" dxfId="69" priority="72" operator="between">
      <formula>1</formula>
      <formula>5</formula>
    </cfRule>
  </conditionalFormatting>
  <conditionalFormatting sqref="L56">
    <cfRule type="cellIs" dxfId="68" priority="67" operator="greaterThanOrEqual">
      <formula>16</formula>
    </cfRule>
    <cfRule type="cellIs" dxfId="67" priority="68" operator="between">
      <formula>6</formula>
      <formula>15</formula>
    </cfRule>
    <cfRule type="cellIs" dxfId="66" priority="69" operator="between">
      <formula>1</formula>
      <formula>5</formula>
    </cfRule>
  </conditionalFormatting>
  <conditionalFormatting sqref="L57">
    <cfRule type="cellIs" dxfId="65" priority="64" operator="greaterThanOrEqual">
      <formula>16</formula>
    </cfRule>
    <cfRule type="cellIs" dxfId="64" priority="65" operator="between">
      <formula>6</formula>
      <formula>15</formula>
    </cfRule>
    <cfRule type="cellIs" dxfId="63" priority="66" operator="between">
      <formula>1</formula>
      <formula>5</formula>
    </cfRule>
  </conditionalFormatting>
  <conditionalFormatting sqref="L58">
    <cfRule type="cellIs" dxfId="62" priority="61" operator="greaterThanOrEqual">
      <formula>16</formula>
    </cfRule>
    <cfRule type="cellIs" dxfId="61" priority="62" operator="between">
      <formula>6</formula>
      <formula>15</formula>
    </cfRule>
    <cfRule type="cellIs" dxfId="60" priority="63" operator="between">
      <formula>1</formula>
      <formula>5</formula>
    </cfRule>
  </conditionalFormatting>
  <conditionalFormatting sqref="L59">
    <cfRule type="cellIs" dxfId="59" priority="58" operator="greaterThanOrEqual">
      <formula>16</formula>
    </cfRule>
    <cfRule type="cellIs" dxfId="58" priority="59" operator="between">
      <formula>6</formula>
      <formula>15</formula>
    </cfRule>
    <cfRule type="cellIs" dxfId="57" priority="60" operator="between">
      <formula>1</formula>
      <formula>5</formula>
    </cfRule>
  </conditionalFormatting>
  <conditionalFormatting sqref="L60">
    <cfRule type="cellIs" dxfId="56" priority="55" operator="greaterThanOrEqual">
      <formula>16</formula>
    </cfRule>
    <cfRule type="cellIs" dxfId="55" priority="56" operator="between">
      <formula>6</formula>
      <formula>15</formula>
    </cfRule>
    <cfRule type="cellIs" dxfId="54" priority="57" operator="between">
      <formula>1</formula>
      <formula>5</formula>
    </cfRule>
  </conditionalFormatting>
  <conditionalFormatting sqref="L61">
    <cfRule type="cellIs" dxfId="53" priority="52" operator="greaterThanOrEqual">
      <formula>16</formula>
    </cfRule>
    <cfRule type="cellIs" dxfId="52" priority="53" operator="between">
      <formula>6</formula>
      <formula>15</formula>
    </cfRule>
    <cfRule type="cellIs" dxfId="51" priority="54" operator="between">
      <formula>1</formula>
      <formula>5</formula>
    </cfRule>
  </conditionalFormatting>
  <conditionalFormatting sqref="L110">
    <cfRule type="cellIs" dxfId="50" priority="49" operator="greaterThanOrEqual">
      <formula>16</formula>
    </cfRule>
    <cfRule type="cellIs" dxfId="49" priority="50" operator="between">
      <formula>6</formula>
      <formula>15</formula>
    </cfRule>
    <cfRule type="cellIs" dxfId="48" priority="51" operator="between">
      <formula>1</formula>
      <formula>5</formula>
    </cfRule>
  </conditionalFormatting>
  <conditionalFormatting sqref="L111">
    <cfRule type="cellIs" dxfId="47" priority="46" operator="greaterThanOrEqual">
      <formula>16</formula>
    </cfRule>
    <cfRule type="cellIs" dxfId="46" priority="47" operator="between">
      <formula>6</formula>
      <formula>15</formula>
    </cfRule>
    <cfRule type="cellIs" dxfId="45" priority="48" operator="between">
      <formula>1</formula>
      <formula>5</formula>
    </cfRule>
  </conditionalFormatting>
  <conditionalFormatting sqref="L155">
    <cfRule type="cellIs" dxfId="44" priority="34" operator="greaterThanOrEqual">
      <formula>16</formula>
    </cfRule>
    <cfRule type="cellIs" dxfId="43" priority="35" operator="between">
      <formula>6</formula>
      <formula>15</formula>
    </cfRule>
    <cfRule type="cellIs" dxfId="42" priority="36" operator="between">
      <formula>1</formula>
      <formula>5</formula>
    </cfRule>
  </conditionalFormatting>
  <conditionalFormatting sqref="L156">
    <cfRule type="cellIs" dxfId="41" priority="31" operator="greaterThanOrEqual">
      <formula>16</formula>
    </cfRule>
    <cfRule type="cellIs" dxfId="40" priority="32" operator="between">
      <formula>6</formula>
      <formula>15</formula>
    </cfRule>
    <cfRule type="cellIs" dxfId="39" priority="33" operator="between">
      <formula>1</formula>
      <formula>5</formula>
    </cfRule>
  </conditionalFormatting>
  <conditionalFormatting sqref="L151:L152">
    <cfRule type="cellIs" dxfId="38" priority="43" operator="greaterThanOrEqual">
      <formula>16</formula>
    </cfRule>
    <cfRule type="cellIs" dxfId="37" priority="44" operator="between">
      <formula>6</formula>
      <formula>15</formula>
    </cfRule>
    <cfRule type="cellIs" dxfId="36" priority="45" operator="between">
      <formula>1</formula>
      <formula>5</formula>
    </cfRule>
  </conditionalFormatting>
  <conditionalFormatting sqref="L153">
    <cfRule type="cellIs" dxfId="35" priority="40" operator="greaterThanOrEqual">
      <formula>16</formula>
    </cfRule>
    <cfRule type="cellIs" dxfId="34" priority="41" operator="between">
      <formula>6</formula>
      <formula>15</formula>
    </cfRule>
    <cfRule type="cellIs" dxfId="33" priority="42" operator="between">
      <formula>1</formula>
      <formula>5</formula>
    </cfRule>
  </conditionalFormatting>
  <conditionalFormatting sqref="L154">
    <cfRule type="cellIs" dxfId="32" priority="37" operator="greaterThanOrEqual">
      <formula>16</formula>
    </cfRule>
    <cfRule type="cellIs" dxfId="31" priority="38" operator="between">
      <formula>6</formula>
      <formula>15</formula>
    </cfRule>
    <cfRule type="cellIs" dxfId="30" priority="39" operator="between">
      <formula>1</formula>
      <formula>5</formula>
    </cfRule>
  </conditionalFormatting>
  <conditionalFormatting sqref="L211">
    <cfRule type="cellIs" dxfId="29" priority="28" operator="greaterThanOrEqual">
      <formula>16</formula>
    </cfRule>
    <cfRule type="cellIs" dxfId="28" priority="29" operator="between">
      <formula>6</formula>
      <formula>15</formula>
    </cfRule>
    <cfRule type="cellIs" dxfId="27" priority="30" operator="between">
      <formula>1</formula>
      <formula>5</formula>
    </cfRule>
  </conditionalFormatting>
  <conditionalFormatting sqref="L314">
    <cfRule type="cellIs" dxfId="26" priority="16" operator="greaterThanOrEqual">
      <formula>16</formula>
    </cfRule>
    <cfRule type="cellIs" dxfId="25" priority="17" operator="between">
      <formula>6</formula>
      <formula>15</formula>
    </cfRule>
    <cfRule type="cellIs" dxfId="24" priority="18" operator="between">
      <formula>1</formula>
      <formula>5</formula>
    </cfRule>
  </conditionalFormatting>
  <conditionalFormatting sqref="L311">
    <cfRule type="cellIs" dxfId="23" priority="25" operator="greaterThanOrEqual">
      <formula>16</formula>
    </cfRule>
    <cfRule type="cellIs" dxfId="22" priority="26" operator="between">
      <formula>6</formula>
      <formula>15</formula>
    </cfRule>
    <cfRule type="cellIs" dxfId="21" priority="27" operator="between">
      <formula>1</formula>
      <formula>5</formula>
    </cfRule>
  </conditionalFormatting>
  <conditionalFormatting sqref="L312">
    <cfRule type="cellIs" dxfId="20" priority="22" operator="greaterThanOrEqual">
      <formula>16</formula>
    </cfRule>
    <cfRule type="cellIs" dxfId="19" priority="23" operator="between">
      <formula>6</formula>
      <formula>15</formula>
    </cfRule>
    <cfRule type="cellIs" dxfId="18" priority="24" operator="between">
      <formula>1</formula>
      <formula>5</formula>
    </cfRule>
  </conditionalFormatting>
  <conditionalFormatting sqref="L313">
    <cfRule type="cellIs" dxfId="17" priority="19" operator="greaterThanOrEqual">
      <formula>16</formula>
    </cfRule>
    <cfRule type="cellIs" dxfId="16" priority="20" operator="between">
      <formula>6</formula>
      <formula>15</formula>
    </cfRule>
    <cfRule type="cellIs" dxfId="15" priority="21" operator="between">
      <formula>1</formula>
      <formula>5</formula>
    </cfRule>
  </conditionalFormatting>
  <conditionalFormatting sqref="L315">
    <cfRule type="cellIs" dxfId="14" priority="13" operator="greaterThanOrEqual">
      <formula>16</formula>
    </cfRule>
    <cfRule type="cellIs" dxfId="13" priority="14" operator="between">
      <formula>6</formula>
      <formula>15</formula>
    </cfRule>
    <cfRule type="cellIs" dxfId="12" priority="15" operator="between">
      <formula>1</formula>
      <formula>5</formula>
    </cfRule>
  </conditionalFormatting>
  <conditionalFormatting sqref="L316">
    <cfRule type="cellIs" dxfId="11" priority="10" operator="greaterThanOrEqual">
      <formula>16</formula>
    </cfRule>
    <cfRule type="cellIs" dxfId="10" priority="11" operator="between">
      <formula>6</formula>
      <formula>15</formula>
    </cfRule>
    <cfRule type="cellIs" dxfId="9" priority="12" operator="between">
      <formula>1</formula>
      <formula>5</formula>
    </cfRule>
  </conditionalFormatting>
  <conditionalFormatting sqref="L253">
    <cfRule type="cellIs" dxfId="8" priority="7" operator="greaterThanOrEqual">
      <formula>16</formula>
    </cfRule>
    <cfRule type="cellIs" dxfId="7" priority="8" operator="between">
      <formula>6</formula>
      <formula>15</formula>
    </cfRule>
    <cfRule type="cellIs" dxfId="6" priority="9" operator="between">
      <formula>1</formula>
      <formula>5</formula>
    </cfRule>
  </conditionalFormatting>
  <conditionalFormatting sqref="L254">
    <cfRule type="cellIs" dxfId="5" priority="4" operator="greaterThanOrEqual">
      <formula>16</formula>
    </cfRule>
    <cfRule type="cellIs" dxfId="4" priority="5" operator="between">
      <formula>6</formula>
      <formula>15</formula>
    </cfRule>
    <cfRule type="cellIs" dxfId="3" priority="6" operator="between">
      <formula>1</formula>
      <formula>5</formula>
    </cfRule>
  </conditionalFormatting>
  <conditionalFormatting sqref="L198 L192:L195">
    <cfRule type="cellIs" dxfId="2" priority="1" operator="greaterThanOrEqual">
      <formula>16</formula>
    </cfRule>
    <cfRule type="cellIs" dxfId="1" priority="2" operator="between">
      <formula>6</formula>
      <formula>15</formula>
    </cfRule>
    <cfRule type="cellIs" dxfId="0" priority="3" operator="between">
      <formula>1</formula>
      <formula>5</formula>
    </cfRule>
  </conditionalFormatting>
  <pageMargins left="0.23622047244094491" right="0.23622047244094491" top="0.74803149606299213" bottom="0.74803149606299213" header="0.31496062992125984" footer="0.31496062992125984"/>
  <pageSetup paperSize="8" scale="52" fitToHeight="0" orientation="portrait" r:id="rId1"/>
  <headerFooter differentFirst="1">
    <oddHeader>&amp;R&amp;"Arial,Bold"&amp;14KT-07.02.08          &amp;C&amp;"Verdana,Regular"&amp;12 </oddHeader>
    <oddFooter>&amp;L&amp;"Arial,Regular"&amp;10Време штампања: &amp;D&amp;C&amp;"Arial,Regular"&amp;8&amp;K00-030SA-08.03.02-012, Верзија 6.0&amp;K00+000
&amp;R&amp;"Arial,Regular"&amp;10Страна &amp;P од &amp;N</oddFooter>
    <evenHeader>&amp;C&amp;"Verdana,Regular"&amp;12 </evenHeader>
    <evenFooter>&amp;LВреме штампања: &amp;D&amp;CSA-08.03.02-012, Верзија 05</evenFooter>
    <firstHeader>&amp;C&amp;"Verdana,Regular"&amp;12 </firstHeader>
    <firstFooter>&amp;C&amp;"Arial,Regular"&amp;8&amp;KC00000Овај НМД представља власништво НИС а.д. Нови Сад и намењен је за интерну употребу унутар НИС а.д. Нови Сад. 
&amp;K01+044SA-08.03.02-012, Верзија 6.0</firstFooter>
  </headerFooter>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K7"/>
  <sheetViews>
    <sheetView workbookViewId="0">
      <selection activeCell="G3" sqref="G3"/>
    </sheetView>
  </sheetViews>
  <sheetFormatPr defaultRowHeight="15" x14ac:dyDescent="0.25"/>
  <sheetData>
    <row r="1" spans="1:11" x14ac:dyDescent="0.25">
      <c r="A1">
        <v>6.25</v>
      </c>
      <c r="B1" s="13" t="s">
        <v>140</v>
      </c>
      <c r="H1">
        <v>25</v>
      </c>
      <c r="I1">
        <f>COUNTIF('HSE Kvalifikacioni Upitnik'!E93:E96,"Да")</f>
        <v>3</v>
      </c>
      <c r="K1" t="s">
        <v>27</v>
      </c>
    </row>
    <row r="2" spans="1:11" x14ac:dyDescent="0.25">
      <c r="A2">
        <v>12.25</v>
      </c>
      <c r="B2" t="s">
        <v>153</v>
      </c>
      <c r="H2">
        <v>30</v>
      </c>
      <c r="I2">
        <f>COUNTIF('HSE Kvalifikacioni Upitnik'!E93:E99,"Да")</f>
        <v>6</v>
      </c>
      <c r="K2" t="s">
        <v>28</v>
      </c>
    </row>
    <row r="3" spans="1:11" x14ac:dyDescent="0.25">
      <c r="A3">
        <v>18.5</v>
      </c>
      <c r="B3" t="s">
        <v>154</v>
      </c>
      <c r="H3">
        <v>35</v>
      </c>
      <c r="I3" t="e">
        <f>COUNTIF('HSE Kvalifikacioni Upitnik'!#REF!,"Да")</f>
        <v>#REF!</v>
      </c>
      <c r="K3" t="s">
        <v>29</v>
      </c>
    </row>
    <row r="4" spans="1:11" x14ac:dyDescent="0.25">
      <c r="A4">
        <v>24.25</v>
      </c>
      <c r="B4" t="s">
        <v>143</v>
      </c>
      <c r="H4">
        <v>40</v>
      </c>
    </row>
    <row r="5" spans="1:11" x14ac:dyDescent="0.25">
      <c r="A5">
        <v>29.75</v>
      </c>
      <c r="B5" t="s">
        <v>149</v>
      </c>
      <c r="H5">
        <v>5</v>
      </c>
    </row>
    <row r="6" spans="1:11" x14ac:dyDescent="0.25">
      <c r="A6">
        <v>34.75</v>
      </c>
      <c r="B6" s="13" t="s">
        <v>147</v>
      </c>
      <c r="H6">
        <v>10</v>
      </c>
    </row>
    <row r="7" spans="1:11" x14ac:dyDescent="0.25">
      <c r="A7">
        <v>39.75</v>
      </c>
      <c r="B7" t="s">
        <v>157</v>
      </c>
    </row>
  </sheetData>
  <sheetProtection algorithmName="SHA-512" hashValue="6PuDN1dAGAtB4QfDXfxsWxoHfzcG8VXMqXeg7U4rA5H5Hjh4fRrZj59tTXLX5gYvhFnPieH69jRMFhVLdElZmA==" saltValue="mcmknsNsJ3+0laZ9/BCFYA==" spinCount="100000" sheet="1" objects="1" scenarios="1"/>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6"/>
  <sheetViews>
    <sheetView topLeftCell="C1" workbookViewId="0">
      <selection activeCell="M8" sqref="M8"/>
    </sheetView>
  </sheetViews>
  <sheetFormatPr defaultRowHeight="15" x14ac:dyDescent="0.25"/>
  <cols>
    <col min="1" max="1" width="48.7109375" customWidth="1"/>
    <col min="7" max="7" width="16.7109375" customWidth="1"/>
    <col min="13" max="13" width="14.5703125" customWidth="1"/>
    <col min="15" max="15" width="16.28515625" customWidth="1"/>
  </cols>
  <sheetData>
    <row r="1" spans="1:17" ht="30" x14ac:dyDescent="0.25">
      <c r="A1" t="s">
        <v>23</v>
      </c>
      <c r="B1">
        <v>10</v>
      </c>
      <c r="F1" t="e">
        <f>COUNTIF('HSE Kvalifikacioni Upitnik'!#REF!,"смртни исход")</f>
        <v>#REF!</v>
      </c>
      <c r="G1" t="e">
        <f>COUNTIF('HSE Kvalifikacioni Upitnik'!#REF!,"смртни исход")</f>
        <v>#REF!</v>
      </c>
      <c r="I1" t="e">
        <f>'HSE Kvalifikacioni Upitnik'!#REF!*100000</f>
        <v>#REF!</v>
      </c>
      <c r="K1">
        <v>20</v>
      </c>
      <c r="M1" t="s">
        <v>27</v>
      </c>
      <c r="N1">
        <f>COUNTIF('HSE Kvalifikacioni Upitnik'!F63,"Низак ризик")</f>
        <v>0</v>
      </c>
      <c r="O1" s="9" t="s">
        <v>30</v>
      </c>
    </row>
    <row r="2" spans="1:17" ht="28.15" customHeight="1" x14ac:dyDescent="0.25">
      <c r="A2" t="s">
        <v>21</v>
      </c>
      <c r="B2">
        <v>5</v>
      </c>
      <c r="F2" t="e">
        <f>COUNTIF('HSE Kvalifikacioni Upitnik'!#REF!,"Крупан догађај/колективна повреда")</f>
        <v>#REF!</v>
      </c>
      <c r="G2" t="e">
        <f>COUNTIF('HSE Kvalifikacioni Upitnik'!#REF!,"Крупан догађај/колективна повреда")</f>
        <v>#REF!</v>
      </c>
      <c r="K2">
        <v>5</v>
      </c>
      <c r="M2" t="s">
        <v>28</v>
      </c>
      <c r="N2">
        <f>COUNTIF('HSE Kvalifikacioni Upitnik'!F64,"Умерен ризик")</f>
        <v>0</v>
      </c>
      <c r="O2" s="10" t="s">
        <v>143</v>
      </c>
      <c r="Q2" s="8"/>
    </row>
    <row r="3" spans="1:17" x14ac:dyDescent="0.25">
      <c r="A3" t="s">
        <v>22</v>
      </c>
      <c r="B3">
        <v>2</v>
      </c>
      <c r="F3" t="e">
        <f>COUNTIF('HSE Kvalifikacioni Upitnik'!#REF!,"Повреда са изгубљеним данима")</f>
        <v>#REF!</v>
      </c>
      <c r="G3" t="e">
        <f>COUNTIF('HSE Kvalifikacioni Upitnik'!#REF!,"Повреда са изгубљеним данима")</f>
        <v>#REF!</v>
      </c>
      <c r="K3">
        <v>0</v>
      </c>
    </row>
    <row r="4" spans="1:17" x14ac:dyDescent="0.25">
      <c r="A4" t="s">
        <v>24</v>
      </c>
      <c r="B4">
        <v>1</v>
      </c>
      <c r="F4" t="e">
        <f>COUNTIF('HSE Kvalifikacioni Upitnik'!#REF!,"остало")</f>
        <v>#REF!</v>
      </c>
      <c r="G4" t="e">
        <f>COUNTIF('HSE Kvalifikacioni Upitnik'!#REF!,"остало")</f>
        <v>#REF!</v>
      </c>
      <c r="M4" t="s">
        <v>29</v>
      </c>
      <c r="N4">
        <f>COUNTIF('HSE Kvalifikacioni Upitnik'!F65,"Висок ризик")</f>
        <v>0</v>
      </c>
    </row>
    <row r="5" spans="1:17" x14ac:dyDescent="0.25">
      <c r="A5" s="6" t="s">
        <v>25</v>
      </c>
      <c r="B5">
        <v>0</v>
      </c>
      <c r="F5" t="e">
        <f>COUNTIF('HSE Kvalifikacioni Upitnik'!#REF!,"Нема акцидената")</f>
        <v>#REF!</v>
      </c>
      <c r="G5" t="e">
        <f>COUNTIF('HSE Kvalifikacioni Upitnik'!#REF!,"Нема акцидената")</f>
        <v>#REF!</v>
      </c>
    </row>
    <row r="6" spans="1:17" x14ac:dyDescent="0.25">
      <c r="A6" s="6"/>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Q18"/>
  <sheetViews>
    <sheetView workbookViewId="0">
      <selection activeCell="H1" sqref="H1"/>
    </sheetView>
  </sheetViews>
  <sheetFormatPr defaultRowHeight="15" x14ac:dyDescent="0.25"/>
  <sheetData>
    <row r="1" spans="1:17" x14ac:dyDescent="0.25">
      <c r="A1" s="5" t="s">
        <v>18</v>
      </c>
      <c r="E1" s="36">
        <v>75</v>
      </c>
      <c r="F1" s="36">
        <v>5</v>
      </c>
      <c r="G1" s="36">
        <v>50</v>
      </c>
      <c r="H1" s="36">
        <v>8.33</v>
      </c>
      <c r="J1" s="13" t="s">
        <v>140</v>
      </c>
      <c r="P1">
        <v>25</v>
      </c>
      <c r="Q1">
        <v>5</v>
      </c>
    </row>
    <row r="2" spans="1:17" x14ac:dyDescent="0.25">
      <c r="A2" s="5" t="s">
        <v>19</v>
      </c>
      <c r="C2" s="36">
        <v>0</v>
      </c>
      <c r="D2" s="36">
        <v>50</v>
      </c>
      <c r="E2" s="36">
        <v>80</v>
      </c>
      <c r="F2" s="36">
        <v>10</v>
      </c>
      <c r="G2" s="36">
        <v>55</v>
      </c>
      <c r="H2" s="36">
        <v>16.66</v>
      </c>
      <c r="J2" t="s">
        <v>141</v>
      </c>
      <c r="P2">
        <v>30</v>
      </c>
      <c r="Q2">
        <v>10</v>
      </c>
    </row>
    <row r="3" spans="1:17" x14ac:dyDescent="0.25">
      <c r="A3" s="5"/>
      <c r="D3" t="s">
        <v>144</v>
      </c>
      <c r="E3" s="36">
        <v>85</v>
      </c>
      <c r="F3" s="36">
        <v>15</v>
      </c>
      <c r="G3" s="36">
        <v>60</v>
      </c>
      <c r="H3" s="36">
        <v>25</v>
      </c>
      <c r="J3" t="s">
        <v>142</v>
      </c>
      <c r="P3">
        <v>35</v>
      </c>
      <c r="Q3">
        <v>15</v>
      </c>
    </row>
    <row r="4" spans="1:17" x14ac:dyDescent="0.25">
      <c r="D4" t="s">
        <v>20</v>
      </c>
      <c r="E4" s="36">
        <v>90</v>
      </c>
      <c r="F4" s="36">
        <v>0</v>
      </c>
      <c r="G4" s="36">
        <v>65</v>
      </c>
      <c r="H4" s="36">
        <v>33.33</v>
      </c>
      <c r="J4" t="s">
        <v>143</v>
      </c>
      <c r="P4">
        <v>40</v>
      </c>
      <c r="Q4">
        <v>20</v>
      </c>
    </row>
    <row r="5" spans="1:17" x14ac:dyDescent="0.25">
      <c r="F5" s="36">
        <v>20</v>
      </c>
      <c r="G5" s="36">
        <v>75</v>
      </c>
      <c r="H5" s="36">
        <v>42</v>
      </c>
      <c r="J5" t="s">
        <v>146</v>
      </c>
      <c r="P5">
        <v>5</v>
      </c>
      <c r="Q5">
        <v>25</v>
      </c>
    </row>
    <row r="6" spans="1:17" x14ac:dyDescent="0.25">
      <c r="G6" s="36">
        <v>80</v>
      </c>
      <c r="H6" s="36">
        <v>50</v>
      </c>
      <c r="I6">
        <f>IF(Sheet3!B1=1,Sheet2!P5,IF(Sheet3!B1=2,Sheet2!P6,IF(Sheet3!B1=3,Sheet2!P7,IF(Sheet3!B1=4,Sheet2!P1,IF(Sheet3!B1=5,Sheet2!P2,IF(Sheet3!B1=6,Sheet2!P3,IF(Sheet3!B1=7,Sheet2!P4)))))))</f>
        <v>35</v>
      </c>
      <c r="P6">
        <v>10</v>
      </c>
      <c r="Q6">
        <v>30</v>
      </c>
    </row>
    <row r="7" spans="1:17" x14ac:dyDescent="0.25">
      <c r="G7" s="36">
        <v>85</v>
      </c>
      <c r="H7" s="36">
        <v>58.33</v>
      </c>
      <c r="I7" t="b">
        <f>IF(Sheet3!B1=1,Sheet2!F1,IF(Sheet3!B2=2,Sheet2!F2,IF(Sheet3!B1=3,Sheet2!F3,IF(Sheet3!B1=4,Sheet2!F5))))</f>
        <v>0</v>
      </c>
      <c r="P7">
        <v>15</v>
      </c>
      <c r="Q7">
        <v>35</v>
      </c>
    </row>
    <row r="8" spans="1:17" x14ac:dyDescent="0.25">
      <c r="G8" s="36">
        <v>90</v>
      </c>
      <c r="H8" s="36"/>
      <c r="I8">
        <f>IF(Sheet3!C1=3,Sheet2!Q5,IF(Sheet3!C1=1,Sheet2!Q1,IF(Sheet3!C1=2,Sheet2!Q2,IF(Sheet3!C1=4,Sheet2!Q6,IF(Sheet3!C1=5,Sheet2!Q7,IF(Sheet3!C1=6,Sheet2!Q8,IF(Sheet3!C1=7,Sheet2!Q9)))))))</f>
        <v>10</v>
      </c>
      <c r="P8">
        <v>20</v>
      </c>
      <c r="Q8">
        <v>40</v>
      </c>
    </row>
    <row r="9" spans="1:17" x14ac:dyDescent="0.25">
      <c r="G9" s="36">
        <v>95</v>
      </c>
      <c r="H9" s="36"/>
      <c r="Q9">
        <v>45</v>
      </c>
    </row>
    <row r="10" spans="1:17" x14ac:dyDescent="0.25">
      <c r="G10" s="36">
        <v>100</v>
      </c>
      <c r="H10" s="36"/>
    </row>
    <row r="11" spans="1:17" x14ac:dyDescent="0.25">
      <c r="G11" s="36">
        <v>105</v>
      </c>
      <c r="H11" s="36"/>
    </row>
    <row r="12" spans="1:17" x14ac:dyDescent="0.25">
      <c r="G12" s="36">
        <v>110</v>
      </c>
      <c r="H12" s="36"/>
    </row>
    <row r="13" spans="1:17" x14ac:dyDescent="0.25">
      <c r="G13" s="36">
        <v>115</v>
      </c>
      <c r="H13" s="36"/>
    </row>
    <row r="14" spans="1:17" x14ac:dyDescent="0.25">
      <c r="G14" s="36">
        <v>120</v>
      </c>
      <c r="H14" s="36"/>
    </row>
    <row r="15" spans="1:17" x14ac:dyDescent="0.25">
      <c r="G15" s="36">
        <v>125</v>
      </c>
      <c r="H15" s="36"/>
    </row>
    <row r="16" spans="1:17" x14ac:dyDescent="0.25">
      <c r="G16" s="36">
        <v>130</v>
      </c>
      <c r="H16" s="36"/>
    </row>
    <row r="17" spans="7:8" x14ac:dyDescent="0.25">
      <c r="G17" s="36">
        <v>135</v>
      </c>
      <c r="H17" s="36"/>
    </row>
    <row r="18" spans="7:8" x14ac:dyDescent="0.25">
      <c r="G18" s="36">
        <v>140</v>
      </c>
      <c r="H18" s="36"/>
    </row>
  </sheetData>
  <sheetProtection algorithmName="SHA-512" hashValue="tVgwspjFVGAaXoPKYHjttzX9RffdkPU3FcYx1vDVci+Cr4HFUOBKy5S96tmcqayYbXr1CKKh0UoEqb/1VCvaOg==" saltValue="Me4Sfs3hERfxM36ofoj5Lg==" spinCount="100000" sheet="1" objects="1" scenarios="1"/>
  <pageMargins left="0.7" right="0.7" top="0.75" bottom="0.75" header="0.3" footer="0.3"/>
  <pageSetup paperSize="9" orientation="portrait" verticalDpi="0" r:id="rId1"/>
  <headerFooter differentOddEven="1" differentFirst="1">
    <oddHeader>&amp;C&amp;"Verdana,Regular"&amp;12 </oddHeader>
    <evenHeader>&amp;C&amp;"Verdana,Regular"&amp;12 </evenHeader>
    <firstHeader>&amp;C&amp;"Verdana,Regular"&amp;12 </firstHead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1"/>
  <sheetViews>
    <sheetView workbookViewId="0">
      <selection activeCell="B1" sqref="B1"/>
    </sheetView>
  </sheetViews>
  <sheetFormatPr defaultRowHeight="15" x14ac:dyDescent="0.25"/>
  <sheetData>
    <row r="1" spans="1:3" x14ac:dyDescent="0.25">
      <c r="A1">
        <f>COUNTIF('HSE Kvalifikacioni Upitnik'!E81:E89,"да")</f>
        <v>9</v>
      </c>
      <c r="B1">
        <f>COUNTIF('HSE Kvalifikacioni Upitnik'!E93:E102,"да")</f>
        <v>6</v>
      </c>
      <c r="C1">
        <f>COUNTIF('HSE Kvalifikacioni Upitnik'!E100:E106,"да")</f>
        <v>2</v>
      </c>
    </row>
  </sheetData>
  <sheetProtection algorithmName="SHA-512" hashValue="nifvyqxmUorid0CFAD04S5WLz8GOh9bCJi04eT+Mul2mmSyJdRiUD3yyTPYE5ExMUIhU1bGcvEU1lRCoIPK23g==" saltValue="Yoagr1U8Z0pIf+pB13dkSQ==" spinCount="100000" sheet="1" objects="1" scenarios="1"/>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7</vt:i4>
      </vt:variant>
      <vt:variant>
        <vt:lpstr>Named Ranges</vt:lpstr>
      </vt:variant>
      <vt:variant>
        <vt:i4>2</vt:i4>
      </vt:variant>
    </vt:vector>
  </HeadingPairs>
  <TitlesOfParts>
    <vt:vector size="9" baseType="lpstr">
      <vt:lpstr>HSE Kvalifikacioni Upitnik</vt:lpstr>
      <vt:lpstr>Ocena HSE Kvalifik. upitnika</vt:lpstr>
      <vt:lpstr>Segmentacija nabavke SU </vt:lpstr>
      <vt:lpstr>Sheet5</vt:lpstr>
      <vt:lpstr>Sheet4</vt:lpstr>
      <vt:lpstr>Sheet2</vt:lpstr>
      <vt:lpstr>Sheet3</vt:lpstr>
      <vt:lpstr>'HSE Kvalifikacioni Upitnik'!Print_Area</vt:lpstr>
      <vt:lpstr>'Segmentacija nabavke SU '!Print_Area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Windows User</dc:creator>
  <cp:keywords>Klasifikacija: За интерну употребу/Restricted</cp:keywords>
  <cp:lastModifiedBy>Gordana Mijatov</cp:lastModifiedBy>
  <cp:lastPrinted>2018-09-03T09:17:38Z</cp:lastPrinted>
  <dcterms:created xsi:type="dcterms:W3CDTF">2017-09-05T06:18:08Z</dcterms:created>
  <dcterms:modified xsi:type="dcterms:W3CDTF">2019-11-14T10:35:43Z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TitusGUID">
    <vt:lpwstr>b5b840e9-8366-4c59-bf04-2561a20be2da</vt:lpwstr>
  </property>
  <property fmtid="{D5CDD505-2E9C-101B-9397-08002B2CF9AE}" pid="3" name="NISKlasifikacija">
    <vt:lpwstr>Za-internu-upotrebu-Restricted</vt:lpwstr>
  </property>
  <property fmtid="{D5CDD505-2E9C-101B-9397-08002B2CF9AE}" pid="4" name="Klasifikacija">
    <vt:lpwstr>Za-internu-upotrebu-Restricted</vt:lpwstr>
  </property>
</Properties>
</file>